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 - 여수시도시관리공단\바탕 화면\화격자\"/>
    </mc:Choice>
  </mc:AlternateContent>
  <xr:revisionPtr revIDLastSave="0" documentId="13_ncr:1_{32723560-C6E2-409D-AC61-56AE32A61D65}" xr6:coauthVersionLast="47" xr6:coauthVersionMax="47" xr10:uidLastSave="{00000000-0000-0000-0000-000000000000}"/>
  <bookViews>
    <workbookView xWindow="-120" yWindow="-120" windowWidth="38640" windowHeight="21120" tabRatio="772" firstSheet="2" activeTab="2" xr2:uid="{850FBFEE-E3AD-432B-9F72-7F9DF3E01F3A}"/>
  </bookViews>
  <sheets>
    <sheet name="원가계산서" sheetId="3" state="hidden" r:id="rId1"/>
    <sheet name="내역서" sheetId="11" state="hidden" r:id="rId2"/>
    <sheet name="산출내역서" sheetId="8" r:id="rId3"/>
    <sheet name="일위대가목록" sheetId="6" state="hidden" r:id="rId4"/>
    <sheet name="일위대가" sheetId="5" state="hidden" r:id="rId5"/>
    <sheet name="산출근거" sheetId="12" state="hidden" r:id="rId6"/>
    <sheet name="노임단가" sheetId="1" state="hidden" r:id="rId7"/>
    <sheet name="(첨부1) 품셈 13-8-1" sheetId="13" state="hidden" r:id="rId8"/>
    <sheet name="(첨부2) 품셈 4-1-7" sheetId="14" state="hidden" r:id="rId9"/>
    <sheet name="(첨부3) 노임단가" sheetId="15" state="hidden" r:id="rId10"/>
  </sheets>
  <definedNames>
    <definedName name="_xlnm.Print_Area" localSheetId="7">'(첨부1) 품셈 13-8-1'!$A$1:$J$48</definedName>
    <definedName name="_xlnm.Print_Area" localSheetId="8">'(첨부2) 품셈 4-1-7'!$A$1:$J$48</definedName>
    <definedName name="_xlnm.Print_Area" localSheetId="9">'(첨부3) 노임단가'!$A$1:$T$48</definedName>
    <definedName name="_xlnm.Print_Area" localSheetId="1">내역서!$A$1:$O$33</definedName>
    <definedName name="_xlnm.Print_Area" localSheetId="6">노임단가!$A$1:$M$13</definedName>
    <definedName name="_xlnm.Print_Area" localSheetId="2">산출내역서!$A$1:$O$165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M9" i="8" l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8" i="8"/>
  <c r="J141" i="8"/>
  <c r="F72" i="8"/>
  <c r="F71" i="8"/>
  <c r="A18" i="11" l="1"/>
  <c r="A17" i="11"/>
  <c r="A16" i="11"/>
  <c r="A12" i="11"/>
  <c r="A11" i="11"/>
  <c r="K78" i="8"/>
  <c r="K73" i="8"/>
  <c r="M76" i="8"/>
  <c r="N76" i="8" s="1"/>
  <c r="N78" i="8" s="1"/>
  <c r="M72" i="8"/>
  <c r="N72" i="8" s="1"/>
  <c r="M71" i="8"/>
  <c r="N71" i="8" s="1"/>
  <c r="L76" i="8"/>
  <c r="L78" i="8" s="1"/>
  <c r="L72" i="8"/>
  <c r="L71" i="8"/>
  <c r="L38" i="8"/>
  <c r="L39" i="8"/>
  <c r="L40" i="8"/>
  <c r="L41" i="8"/>
  <c r="L42" i="8"/>
  <c r="L43" i="8"/>
  <c r="L44" i="8"/>
  <c r="L45" i="8"/>
  <c r="L46" i="8"/>
  <c r="L47" i="8"/>
  <c r="L48" i="8"/>
  <c r="L49" i="8"/>
  <c r="L37" i="8"/>
  <c r="J38" i="8"/>
  <c r="J39" i="8"/>
  <c r="J40" i="8"/>
  <c r="J41" i="8"/>
  <c r="J42" i="8"/>
  <c r="J43" i="8"/>
  <c r="J44" i="8"/>
  <c r="J45" i="8"/>
  <c r="J46" i="8"/>
  <c r="J47" i="8"/>
  <c r="J48" i="8"/>
  <c r="J49" i="8"/>
  <c r="J37" i="8"/>
  <c r="N29" i="8"/>
  <c r="M49" i="8"/>
  <c r="N49" i="8" s="1"/>
  <c r="M48" i="8"/>
  <c r="N48" i="8" s="1"/>
  <c r="M47" i="8"/>
  <c r="N47" i="8" s="1"/>
  <c r="M46" i="8"/>
  <c r="N46" i="8" s="1"/>
  <c r="M45" i="8"/>
  <c r="N45" i="8" s="1"/>
  <c r="M44" i="8"/>
  <c r="N44" i="8" s="1"/>
  <c r="M43" i="8"/>
  <c r="N43" i="8" s="1"/>
  <c r="M42" i="8"/>
  <c r="N42" i="8" s="1"/>
  <c r="M41" i="8"/>
  <c r="N41" i="8" s="1"/>
  <c r="M40" i="8"/>
  <c r="N40" i="8" s="1"/>
  <c r="M39" i="8"/>
  <c r="N39" i="8" s="1"/>
  <c r="M38" i="8"/>
  <c r="N38" i="8" s="1"/>
  <c r="M37" i="8"/>
  <c r="N37" i="8" s="1"/>
  <c r="I65" i="8"/>
  <c r="K65" i="8"/>
  <c r="G65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8" i="8"/>
  <c r="K164" i="8"/>
  <c r="I164" i="8"/>
  <c r="G164" i="8"/>
  <c r="F141" i="8"/>
  <c r="J140" i="8"/>
  <c r="F140" i="8"/>
  <c r="F139" i="8"/>
  <c r="F138" i="8"/>
  <c r="F137" i="8"/>
  <c r="H46" i="12"/>
  <c r="L73" i="8" l="1"/>
  <c r="L98" i="8" s="1"/>
  <c r="K10" i="11" s="1"/>
  <c r="L10" i="11" s="1"/>
  <c r="K98" i="8"/>
  <c r="M78" i="8"/>
  <c r="N73" i="8"/>
  <c r="N98" i="8" s="1"/>
  <c r="M73" i="8"/>
  <c r="N32" i="8"/>
  <c r="M32" i="8"/>
  <c r="L65" i="8"/>
  <c r="J65" i="8"/>
  <c r="N65" i="8"/>
  <c r="M65" i="8"/>
  <c r="J139" i="8"/>
  <c r="J137" i="8"/>
  <c r="J138" i="8"/>
  <c r="J144" i="8" l="1"/>
  <c r="M98" i="8"/>
  <c r="M10" i="11"/>
  <c r="N10" i="11" s="1"/>
  <c r="K9" i="11"/>
  <c r="L9" i="11" s="1"/>
  <c r="I9" i="11"/>
  <c r="J146" i="8"/>
  <c r="I18" i="11" s="1"/>
  <c r="J142" i="8"/>
  <c r="I17" i="11" s="1"/>
  <c r="H164" i="8"/>
  <c r="L164" i="8"/>
  <c r="G29" i="12"/>
  <c r="M18" i="11" l="1"/>
  <c r="N18" i="11" s="1"/>
  <c r="J18" i="11"/>
  <c r="M17" i="11"/>
  <c r="N17" i="11" s="1"/>
  <c r="J17" i="11"/>
  <c r="J9" i="11"/>
  <c r="J164" i="8"/>
  <c r="N19" i="11" l="1"/>
  <c r="D8" i="3" s="1"/>
  <c r="I32" i="11" l="1"/>
  <c r="K32" i="11"/>
  <c r="C8" i="11"/>
  <c r="B8" i="11"/>
  <c r="D29" i="12"/>
  <c r="E29" i="12"/>
  <c r="F29" i="12"/>
  <c r="C29" i="12"/>
  <c r="A10" i="11"/>
  <c r="H38" i="8" l="1"/>
  <c r="H39" i="8"/>
  <c r="H40" i="8"/>
  <c r="H41" i="8"/>
  <c r="H42" i="8"/>
  <c r="H43" i="8"/>
  <c r="H44" i="8"/>
  <c r="H45" i="8"/>
  <c r="H46" i="8"/>
  <c r="H47" i="8"/>
  <c r="H48" i="8"/>
  <c r="H49" i="8"/>
  <c r="H37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8" i="8"/>
  <c r="H65" i="8" l="1"/>
  <c r="G9" i="11" s="1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8" i="8"/>
  <c r="H9" i="11" l="1"/>
  <c r="M9" i="11"/>
  <c r="N9" i="11" s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8" i="8"/>
  <c r="A3" i="8" l="1"/>
  <c r="A3" i="6"/>
  <c r="A3" i="5"/>
  <c r="A3" i="12"/>
  <c r="A3" i="11"/>
  <c r="A8" i="11"/>
  <c r="A9" i="11"/>
  <c r="H28" i="12"/>
  <c r="I28" i="12" s="1"/>
  <c r="H27" i="12"/>
  <c r="I27" i="12" s="1"/>
  <c r="H26" i="12"/>
  <c r="I26" i="12" s="1"/>
  <c r="H25" i="12"/>
  <c r="I25" i="12" s="1"/>
  <c r="H24" i="12"/>
  <c r="I24" i="12" s="1"/>
  <c r="H23" i="12"/>
  <c r="I23" i="12" s="1"/>
  <c r="H22" i="12"/>
  <c r="I22" i="12" s="1"/>
  <c r="H21" i="12"/>
  <c r="I21" i="12" s="1"/>
  <c r="H20" i="12"/>
  <c r="I20" i="12" s="1"/>
  <c r="H19" i="12"/>
  <c r="I19" i="12" s="1"/>
  <c r="H18" i="12"/>
  <c r="I18" i="12" s="1"/>
  <c r="H17" i="12"/>
  <c r="I17" i="12" s="1"/>
  <c r="H16" i="12"/>
  <c r="I16" i="12" s="1"/>
  <c r="H15" i="12"/>
  <c r="I15" i="12" s="1"/>
  <c r="H14" i="12"/>
  <c r="I14" i="12" s="1"/>
  <c r="H13" i="12"/>
  <c r="I13" i="12" s="1"/>
  <c r="H12" i="12"/>
  <c r="I12" i="12" s="1"/>
  <c r="H11" i="12"/>
  <c r="I11" i="12" s="1"/>
  <c r="H10" i="12"/>
  <c r="I10" i="12" s="1"/>
  <c r="H9" i="12"/>
  <c r="I9" i="12" s="1"/>
  <c r="H8" i="12"/>
  <c r="I8" i="12" s="1"/>
  <c r="H7" i="12"/>
  <c r="I7" i="12" s="1"/>
  <c r="F65" i="8"/>
  <c r="D32" i="8"/>
  <c r="F32" i="8"/>
  <c r="G32" i="8"/>
  <c r="H32" i="8"/>
  <c r="I32" i="8"/>
  <c r="J32" i="8"/>
  <c r="K32" i="8"/>
  <c r="L32" i="8"/>
  <c r="F16" i="5"/>
  <c r="F17" i="5"/>
  <c r="F18" i="5"/>
  <c r="F15" i="5"/>
  <c r="A7" i="11"/>
  <c r="K8" i="11" l="1"/>
  <c r="L8" i="11" s="1"/>
  <c r="L104" i="8"/>
  <c r="L102" i="8"/>
  <c r="I8" i="11"/>
  <c r="J8" i="11" s="1"/>
  <c r="J104" i="8"/>
  <c r="J102" i="8"/>
  <c r="G8" i="11"/>
  <c r="H102" i="8"/>
  <c r="I29" i="12"/>
  <c r="D8" i="11" s="1"/>
  <c r="H29" i="12"/>
  <c r="N102" i="8" l="1"/>
  <c r="N11" i="11" s="1"/>
  <c r="M8" i="11"/>
  <c r="N8" i="11" s="1"/>
  <c r="H8" i="11"/>
  <c r="J32" i="11"/>
  <c r="M18" i="5"/>
  <c r="N18" i="5" s="1"/>
  <c r="M17" i="5"/>
  <c r="N17" i="5" s="1"/>
  <c r="M16" i="5"/>
  <c r="N16" i="5" s="1"/>
  <c r="M15" i="5"/>
  <c r="N15" i="5" s="1"/>
  <c r="M10" i="5"/>
  <c r="N10" i="5" s="1"/>
  <c r="M9" i="5"/>
  <c r="N9" i="5" s="1"/>
  <c r="M8" i="5"/>
  <c r="N8" i="5" s="1"/>
  <c r="M7" i="5"/>
  <c r="N7" i="5" s="1"/>
  <c r="N104" i="8" l="1"/>
  <c r="N12" i="11" s="1"/>
  <c r="N13" i="11" s="1"/>
  <c r="L32" i="11"/>
  <c r="N12" i="5"/>
  <c r="N20" i="5"/>
  <c r="N32" i="11" l="1"/>
  <c r="D23" i="3"/>
  <c r="D15" i="3"/>
  <c r="H32" i="11"/>
  <c r="D7" i="3"/>
  <c r="D9" i="3" l="1"/>
  <c r="D10" i="3" s="1"/>
  <c r="D13" i="3"/>
  <c r="D14" i="3"/>
  <c r="D12" i="3" l="1"/>
  <c r="D11" i="3"/>
  <c r="D19" i="3" l="1"/>
  <c r="D21" i="3" s="1"/>
  <c r="D22" i="3" l="1"/>
  <c r="D20" i="3"/>
  <c r="D24" i="3" l="1"/>
  <c r="D25" i="3" s="1"/>
  <c r="D27" i="3" s="1"/>
</calcChain>
</file>

<file path=xl/sharedStrings.xml><?xml version="1.0" encoding="utf-8"?>
<sst xmlns="http://schemas.openxmlformats.org/spreadsheetml/2006/main" count="531" uniqueCount="203">
  <si>
    <t>직종명</t>
    <phoneticPr fontId="2" type="noConversion"/>
  </si>
  <si>
    <t>비고</t>
    <phoneticPr fontId="2" type="noConversion"/>
  </si>
  <si>
    <t>해 설</t>
    <phoneticPr fontId="2" type="noConversion"/>
  </si>
  <si>
    <t>번 호</t>
    <phoneticPr fontId="2" type="noConversion"/>
  </si>
  <si>
    <t>비 고</t>
    <phoneticPr fontId="2" type="noConversion"/>
  </si>
  <si>
    <t>특별인부</t>
    <phoneticPr fontId="2" type="noConversion"/>
  </si>
  <si>
    <t>비계공</t>
    <phoneticPr fontId="2" type="noConversion"/>
  </si>
  <si>
    <t>플랜트제관공</t>
    <phoneticPr fontId="2" type="noConversion"/>
  </si>
  <si>
    <t>플랜트용접공</t>
    <phoneticPr fontId="2" type="noConversion"/>
  </si>
  <si>
    <t>플랜트기계설비공</t>
    <phoneticPr fontId="2" type="noConversion"/>
  </si>
  <si>
    <t>보통 인부보다 다소 높은 기능정도를 요하며, 특수한 작업조건하에서 작업하는 사람</t>
    <phoneticPr fontId="2" type="noConversion"/>
  </si>
  <si>
    <t>비계, 운반대, 작업대, 보호망 등의 설치 및 해체작업에 종사하는 사람</t>
    <phoneticPr fontId="2" type="noConversion"/>
  </si>
  <si>
    <t>플랜트(철강, 석유, 제지, 화학, 원자력 및 발전 등의 에너지시설) 시설에서 다른 건설공사보다 엄격한 규격 및 품질보증 요구조건에 따라 강제구조물과 압력용기의 가공, 제작시공 및 보수를 하는 사람(원자력 포함)</t>
    <phoneticPr fontId="2" type="noConversion"/>
  </si>
  <si>
    <r>
      <t>유해가스 이송관 및 유해가스 용기를 용접하거나, 플랜트 기기 및 플랜트 배관을 용접하거나, 철재</t>
    </r>
    <r>
      <rPr>
        <sz val="10"/>
        <color theme="1"/>
        <rFont val="MS UI Gothic"/>
        <family val="3"/>
        <charset val="1"/>
      </rPr>
      <t>․</t>
    </r>
    <r>
      <rPr>
        <sz val="10"/>
        <color theme="1"/>
        <rFont val="맑은 고딕"/>
        <family val="3"/>
        <charset val="129"/>
        <scheme val="minor"/>
      </rPr>
      <t>강관(합금강제외)을 TIG, MIG 등 용접하거나, 각각의 설계압력이 5kg/㎠이상인 기기 또는 배관의 용접을 하는 사람 (난이도 중</t>
    </r>
    <r>
      <rPr>
        <sz val="10"/>
        <color theme="1"/>
        <rFont val="MS UI Gothic"/>
        <family val="3"/>
        <charset val="1"/>
      </rPr>
      <t>․</t>
    </r>
    <r>
      <rPr>
        <sz val="10"/>
        <color theme="1"/>
        <rFont val="맑은 고딕"/>
        <family val="3"/>
        <charset val="129"/>
        <scheme val="minor"/>
      </rPr>
      <t>고급수준)</t>
    </r>
    <phoneticPr fontId="2" type="noConversion"/>
  </si>
  <si>
    <t>정밀을 요하는 플랜트 기계설비의 조립, 설치, 조정, 검사 및 보수를 하는 사람</t>
    <phoneticPr fontId="2" type="noConversion"/>
  </si>
  <si>
    <t>품 명</t>
    <phoneticPr fontId="2" type="noConversion"/>
  </si>
  <si>
    <t>규 격</t>
    <phoneticPr fontId="2" type="noConversion"/>
  </si>
  <si>
    <t>단 위</t>
    <phoneticPr fontId="2" type="noConversion"/>
  </si>
  <si>
    <t>수 량</t>
    <phoneticPr fontId="2" type="noConversion"/>
  </si>
  <si>
    <t>재료비</t>
    <phoneticPr fontId="2" type="noConversion"/>
  </si>
  <si>
    <t>노무비</t>
    <phoneticPr fontId="2" type="noConversion"/>
  </si>
  <si>
    <t>경비</t>
    <phoneticPr fontId="2" type="noConversion"/>
  </si>
  <si>
    <t>물가정보</t>
    <phoneticPr fontId="2" type="noConversion"/>
  </si>
  <si>
    <t>적용단가</t>
    <phoneticPr fontId="2" type="noConversion"/>
  </si>
  <si>
    <t>1.1. 플랜트기계설치공</t>
    <phoneticPr fontId="2" type="noConversion"/>
  </si>
  <si>
    <t>1.2. 플랜트제관공</t>
    <phoneticPr fontId="2" type="noConversion"/>
  </si>
  <si>
    <t>1.4. 특별인부</t>
    <phoneticPr fontId="2" type="noConversion"/>
  </si>
  <si>
    <t>1.5. 플랜트용접공</t>
    <phoneticPr fontId="2" type="noConversion"/>
  </si>
  <si>
    <t>기계설비부분 13-8-5</t>
    <phoneticPr fontId="2" type="noConversion"/>
  </si>
  <si>
    <t>유지관리부분 4-1-7</t>
    <phoneticPr fontId="2" type="noConversion"/>
  </si>
  <si>
    <t>인/톤</t>
  </si>
  <si>
    <t>톤</t>
    <phoneticPr fontId="2" type="noConversion"/>
  </si>
  <si>
    <t>2.1. 플랜트기계설치공</t>
    <phoneticPr fontId="2" type="noConversion"/>
  </si>
  <si>
    <t>2.2. 플랜트제관공</t>
    <phoneticPr fontId="2" type="noConversion"/>
  </si>
  <si>
    <t>2.4. 특별인부</t>
    <phoneticPr fontId="2" type="noConversion"/>
  </si>
  <si>
    <t>2.5. 플랜트용접공</t>
    <phoneticPr fontId="2" type="noConversion"/>
  </si>
  <si>
    <t>구분</t>
    <phoneticPr fontId="2" type="noConversion"/>
  </si>
  <si>
    <t>직  접  재  료  비</t>
  </si>
  <si>
    <t>간  접  재  료  비</t>
  </si>
  <si>
    <t>직  접  노  무  비</t>
  </si>
  <si>
    <t>간  접  노  무  비</t>
  </si>
  <si>
    <t>일반관리비</t>
    <phoneticPr fontId="2" type="noConversion"/>
  </si>
  <si>
    <t>부가가치세</t>
    <phoneticPr fontId="2" type="noConversion"/>
  </si>
  <si>
    <t>금액</t>
    <phoneticPr fontId="2" type="noConversion"/>
  </si>
  <si>
    <t>재 료 비</t>
    <phoneticPr fontId="2" type="noConversion"/>
  </si>
  <si>
    <t>노 무 비</t>
    <phoneticPr fontId="2" type="noConversion"/>
  </si>
  <si>
    <t>경     비</t>
    <phoneticPr fontId="2" type="noConversion"/>
  </si>
  <si>
    <t>이        윤</t>
    <phoneticPr fontId="2" type="noConversion"/>
  </si>
  <si>
    <t>계</t>
    <phoneticPr fontId="2" type="noConversion"/>
  </si>
  <si>
    <t>[소               계]</t>
    <phoneticPr fontId="2" type="noConversion"/>
  </si>
  <si>
    <t>물품구입비</t>
    <phoneticPr fontId="2" type="noConversion"/>
  </si>
  <si>
    <t>공 급 가 액</t>
    <phoneticPr fontId="2" type="noConversion"/>
  </si>
  <si>
    <t>구 성 비</t>
    <phoneticPr fontId="2" type="noConversion"/>
  </si>
  <si>
    <r>
      <t xml:space="preserve">(직업노무비) </t>
    </r>
    <r>
      <rPr>
        <sz val="10"/>
        <color theme="1"/>
        <rFont val="맑은 고딕"/>
        <family val="3"/>
        <charset val="129"/>
      </rPr>
      <t>×</t>
    </r>
    <r>
      <rPr>
        <sz val="10"/>
        <color theme="1"/>
        <rFont val="맑은 고딕"/>
        <family val="3"/>
        <charset val="129"/>
        <scheme val="minor"/>
      </rPr>
      <t xml:space="preserve"> 율</t>
    </r>
    <phoneticPr fontId="2" type="noConversion"/>
  </si>
  <si>
    <t>산재보험료</t>
    <phoneticPr fontId="2" type="noConversion"/>
  </si>
  <si>
    <t>고용보험료</t>
    <phoneticPr fontId="2" type="noConversion"/>
  </si>
  <si>
    <t>환경보전비</t>
    <phoneticPr fontId="2" type="noConversion"/>
  </si>
  <si>
    <t>퇴 직 공 제 부 금 비</t>
    <phoneticPr fontId="2" type="noConversion"/>
  </si>
  <si>
    <t>산업안전 보건관리비</t>
    <phoneticPr fontId="2" type="noConversion"/>
  </si>
  <si>
    <t>기     타     경    비</t>
    <phoneticPr fontId="2" type="noConversion"/>
  </si>
  <si>
    <t>(노무비) × 율</t>
    <phoneticPr fontId="2" type="noConversion"/>
  </si>
  <si>
    <r>
      <t xml:space="preserve">(노무비) </t>
    </r>
    <r>
      <rPr>
        <sz val="10"/>
        <color theme="1"/>
        <rFont val="맑은 고딕"/>
        <family val="3"/>
        <charset val="129"/>
      </rPr>
      <t>×</t>
    </r>
    <r>
      <rPr>
        <sz val="10"/>
        <color theme="1"/>
        <rFont val="맑은 고딕"/>
        <family val="3"/>
        <charset val="129"/>
        <scheme val="minor"/>
      </rPr>
      <t xml:space="preserve"> 율</t>
    </r>
    <phoneticPr fontId="2" type="noConversion"/>
  </si>
  <si>
    <t>(재료비 + 직접노무비) × 율</t>
    <phoneticPr fontId="2" type="noConversion"/>
  </si>
  <si>
    <t>(직접노무비) × 율</t>
    <phoneticPr fontId="2" type="noConversion"/>
  </si>
  <si>
    <t>(재료비 + 노무비 + 경비) × 율</t>
    <phoneticPr fontId="2" type="noConversion"/>
  </si>
  <si>
    <t>(노무비 + 경비 + 일반관리비) × 율</t>
    <phoneticPr fontId="2" type="noConversion"/>
  </si>
  <si>
    <t>(공급가액) × 율</t>
    <phoneticPr fontId="2" type="noConversion"/>
  </si>
  <si>
    <t>총    공    사    비</t>
    <phoneticPr fontId="2" type="noConversion"/>
  </si>
  <si>
    <t>설 치 원 가</t>
    <phoneticPr fontId="2" type="noConversion"/>
  </si>
  <si>
    <t>설치원가 + 일반관리비 + 이윤 + 물품구입비</t>
    <phoneticPr fontId="2" type="noConversion"/>
  </si>
  <si>
    <t>원 가 계 산 서</t>
    <phoneticPr fontId="2" type="noConversion"/>
  </si>
  <si>
    <t>노 임 단 가</t>
    <phoneticPr fontId="2" type="noConversion"/>
  </si>
  <si>
    <t>일 위 대 가</t>
    <phoneticPr fontId="2" type="noConversion"/>
  </si>
  <si>
    <t>일 위 대 가 목 록</t>
    <phoneticPr fontId="2" type="noConversion"/>
  </si>
  <si>
    <t>내 역 서</t>
    <phoneticPr fontId="2" type="noConversion"/>
  </si>
  <si>
    <t>단 가</t>
  </si>
  <si>
    <t>금 액</t>
  </si>
  <si>
    <t>[합   계]</t>
    <phoneticPr fontId="2" type="noConversion"/>
  </si>
  <si>
    <t>노임단가</t>
    <phoneticPr fontId="2" type="noConversion"/>
  </si>
  <si>
    <t xml:space="preserve">일위대가     제 1호표 </t>
    <phoneticPr fontId="2" type="noConversion"/>
  </si>
  <si>
    <t xml:space="preserve">일위대가     제 2호표 </t>
    <phoneticPr fontId="2" type="noConversion"/>
  </si>
  <si>
    <t>FIXED UPPER ROASTER</t>
  </si>
  <si>
    <t>SLIDE UPPER ROASTER</t>
  </si>
  <si>
    <t xml:space="preserve">UPPER ROASTER COVER </t>
  </si>
  <si>
    <t xml:space="preserve">FIXED MIDDLE ROASTER </t>
  </si>
  <si>
    <t>SLIDE MIDDLE ROASTER</t>
  </si>
  <si>
    <t>RIGHT SLIDE MIDDLE ROASTER</t>
  </si>
  <si>
    <t>LEFT SLIDE MIDDLE ROASTER</t>
  </si>
  <si>
    <t>FIXED END ROASTER</t>
  </si>
  <si>
    <t>SLIDE END ROASTER</t>
  </si>
  <si>
    <t>FIXED HOR. ROASTER</t>
  </si>
  <si>
    <t>FIXED HOR. ROASTER CAP</t>
  </si>
  <si>
    <t>SLIDE HOR. ROASTER</t>
  </si>
  <si>
    <t>APRON</t>
  </si>
  <si>
    <t>APRON SEAL BLOCK(A)</t>
  </si>
  <si>
    <t>APRON SEAL BLOCK(B)</t>
  </si>
  <si>
    <t>100mm UPPER ROASTER</t>
  </si>
  <si>
    <t>100mm MIDDLE ROASTER</t>
  </si>
  <si>
    <t xml:space="preserve">100mm END ROASTER </t>
  </si>
  <si>
    <t xml:space="preserve">300mm RIGHT HOR. ROASTER </t>
  </si>
  <si>
    <t xml:space="preserve">300mm LEFT HOR. ROASTER </t>
  </si>
  <si>
    <t>100mm HOR. ROASTER CAP</t>
  </si>
  <si>
    <t xml:space="preserve">100mm APRON </t>
  </si>
  <si>
    <t>재질</t>
    <phoneticPr fontId="2" type="noConversion"/>
  </si>
  <si>
    <t>단위중량</t>
    <phoneticPr fontId="2" type="noConversion"/>
  </si>
  <si>
    <t>중량</t>
    <phoneticPr fontId="2" type="noConversion"/>
  </si>
  <si>
    <t>kg</t>
  </si>
  <si>
    <t>TH901</t>
  </si>
  <si>
    <t>EA</t>
  </si>
  <si>
    <t>UPPER ROASTER POSITON PIN</t>
  </si>
  <si>
    <t>SS400</t>
  </si>
  <si>
    <t>UPPER ROASTER SPLIT PIN</t>
  </si>
  <si>
    <t>STS304</t>
  </si>
  <si>
    <t>FIXED HOR. ROASTER용 B/S.W</t>
  </si>
  <si>
    <t>FIXED HOR. ROASTER CAP용 B/S.W</t>
  </si>
  <si>
    <t>SLIDE HOR. ROASTER용 B/S.W</t>
  </si>
  <si>
    <t>APRON SEAL BLOCK(A)용</t>
  </si>
  <si>
    <t>STS305</t>
  </si>
  <si>
    <t>APRON SEAL BLOCK(B)용 BOLT/S.W</t>
  </si>
  <si>
    <t>100mm UPPER ROASTER용 BOLT/S.W</t>
  </si>
  <si>
    <t>100mm MIDDLE ROASTER용 BOLT/S.W</t>
  </si>
  <si>
    <t>100mm END ROASTER용 BOLT/W</t>
  </si>
  <si>
    <t>300mm HOR. ROASTER(R.H)용 B/S.W</t>
  </si>
  <si>
    <t>300mm HOR. ROASTER(L.H)용 B/S.W</t>
  </si>
  <si>
    <t>100mm HOR. ROASTER CAP용 B/S.W</t>
  </si>
  <si>
    <t>※ 공인기관 성적서 제출 조건</t>
  </si>
  <si>
    <t>식</t>
  </si>
  <si>
    <t>1 CHARGE에 1회 실시</t>
  </si>
  <si>
    <t xml:space="preserve">     프렌트 기계설치공</t>
  </si>
  <si>
    <t xml:space="preserve">     프렌트 제관공</t>
  </si>
  <si>
    <t xml:space="preserve">     프렌트 용접공</t>
  </si>
  <si>
    <t xml:space="preserve">     특별인부</t>
  </si>
  <si>
    <t>유지관리부분 4-1-7(50%)</t>
    <phoneticPr fontId="2" type="noConversion"/>
  </si>
  <si>
    <t>[소   계]</t>
    <phoneticPr fontId="2" type="noConversion"/>
  </si>
  <si>
    <t>1. 화격자 설치</t>
    <phoneticPr fontId="2" type="noConversion"/>
  </si>
  <si>
    <t>2. 화격자 철거</t>
    <phoneticPr fontId="2" type="noConversion"/>
  </si>
  <si>
    <t>화격자 중량</t>
    <phoneticPr fontId="2" type="noConversion"/>
  </si>
  <si>
    <t>재 질</t>
    <phoneticPr fontId="2" type="noConversion"/>
  </si>
  <si>
    <t>단위중량</t>
    <phoneticPr fontId="17" type="noConversion"/>
  </si>
  <si>
    <t>kg</t>
    <phoneticPr fontId="17" type="noConversion"/>
  </si>
  <si>
    <t>소 계</t>
    <phoneticPr fontId="17" type="noConversion"/>
  </si>
  <si>
    <t>수량(EA)</t>
    <phoneticPr fontId="17" type="noConversion"/>
  </si>
  <si>
    <t>중량(kg)</t>
    <phoneticPr fontId="17" type="noConversion"/>
  </si>
  <si>
    <t>1. 화격자</t>
    <phoneticPr fontId="17" type="noConversion"/>
  </si>
  <si>
    <t>TH901</t>
    <phoneticPr fontId="17" type="noConversion"/>
  </si>
  <si>
    <t>UPPER ROASTER POSITON PIN</t>
    <phoneticPr fontId="17" type="noConversion"/>
  </si>
  <si>
    <t>SS400</t>
    <phoneticPr fontId="17" type="noConversion"/>
  </si>
  <si>
    <t>UPPER ROASTER SPLIT PIN</t>
    <phoneticPr fontId="17" type="noConversion"/>
  </si>
  <si>
    <t>STS304</t>
    <phoneticPr fontId="17" type="noConversion"/>
  </si>
  <si>
    <t>FIXED HOR. ROASTER용 B/S.W</t>
    <phoneticPr fontId="17" type="noConversion"/>
  </si>
  <si>
    <t>BOLT &amp; SPRING  WASHER(M20 x 45L x STS304, 2EA/각)</t>
  </si>
  <si>
    <t>FIXED HOR. ROASTER CAP용 B/S.W</t>
    <phoneticPr fontId="17" type="noConversion"/>
  </si>
  <si>
    <t>BOLT &amp; SPRING  WASHER(M20 x 50L x STS304, 4EA/각)</t>
  </si>
  <si>
    <t>SLIDE HOR. ROASTER용 B/S.W</t>
    <phoneticPr fontId="17" type="noConversion"/>
  </si>
  <si>
    <t>APRON SEAL BLOCK(A)용</t>
    <phoneticPr fontId="17" type="noConversion"/>
  </si>
  <si>
    <t>BOLT &amp; SPRING  WASHER(M20 x 30L x STS304, 1EA/각)</t>
  </si>
  <si>
    <t>BOLT &amp; SPRING  WASHER(M20 x 60L x STS304, 1EA/각)</t>
  </si>
  <si>
    <t>BOLT &amp; SPRING  WASHER(M20 x 55L x STS304, 1EA/각)</t>
  </si>
  <si>
    <t>BOLT &amp; SPRING  WASHER(M20 x 40L x STS304, 2EA/각)</t>
  </si>
  <si>
    <t>1.1. 화격자</t>
    <phoneticPr fontId="2" type="noConversion"/>
  </si>
  <si>
    <t>1.2. 화격자 부속품비</t>
    <phoneticPr fontId="2" type="noConversion"/>
  </si>
  <si>
    <r>
      <t>[사업명] 여수시 도시형폐기물 종합처리시설 소각시설 화격자 제작</t>
    </r>
    <r>
      <rPr>
        <sz val="11"/>
        <color theme="1"/>
        <rFont val="맑은 고딕"/>
        <family val="3"/>
        <charset val="129"/>
      </rPr>
      <t>·구매 및 설치</t>
    </r>
    <phoneticPr fontId="2" type="noConversion"/>
  </si>
  <si>
    <t>산 출 근 거</t>
    <phoneticPr fontId="2" type="noConversion"/>
  </si>
  <si>
    <t>산 출 내 역 서</t>
    <phoneticPr fontId="2" type="noConversion"/>
  </si>
  <si>
    <t>SET</t>
    <phoneticPr fontId="2" type="noConversion"/>
  </si>
  <si>
    <t>MT(자분탐방검사)</t>
    <phoneticPr fontId="2" type="noConversion"/>
  </si>
  <si>
    <t>전체 수량의 10% 검사 실시</t>
    <phoneticPr fontId="2" type="noConversion"/>
  </si>
  <si>
    <t>RT(방사선투과검사)</t>
    <phoneticPr fontId="2" type="noConversion"/>
  </si>
  <si>
    <t>전체 수량의 30% 검사 실시</t>
    <phoneticPr fontId="2" type="noConversion"/>
  </si>
  <si>
    <t>A 업체 견적</t>
    <phoneticPr fontId="2" type="noConversion"/>
  </si>
  <si>
    <t>B 업체 견적</t>
    <phoneticPr fontId="2" type="noConversion"/>
  </si>
  <si>
    <t>C 업체 견적</t>
    <phoneticPr fontId="2" type="noConversion"/>
  </si>
  <si>
    <t xml:space="preserve">     보통인부</t>
    <phoneticPr fontId="2" type="noConversion"/>
  </si>
  <si>
    <t>식</t>
    <phoneticPr fontId="2" type="noConversion"/>
  </si>
  <si>
    <t>1.3. 화격자 검사비</t>
    <phoneticPr fontId="2" type="noConversion"/>
  </si>
  <si>
    <t>1.3.1. 비파괴 검사</t>
    <phoneticPr fontId="2" type="noConversion"/>
  </si>
  <si>
    <t>1.3.2. 소재 검사</t>
    <phoneticPr fontId="2" type="noConversion"/>
  </si>
  <si>
    <t>2. 화격자 교체비</t>
    <phoneticPr fontId="2" type="noConversion"/>
  </si>
  <si>
    <t>2.1. 화격자 설치비</t>
    <phoneticPr fontId="2" type="noConversion"/>
  </si>
  <si>
    <t>2.2. 화격자 철거비</t>
    <phoneticPr fontId="2" type="noConversion"/>
  </si>
  <si>
    <t>EA</t>
    <phoneticPr fontId="2" type="noConversion"/>
  </si>
  <si>
    <r>
      <rPr>
        <sz val="10"/>
        <color theme="1"/>
        <rFont val="맑은 고딕"/>
        <family val="3"/>
        <charset val="129"/>
      </rPr>
      <t xml:space="preserve">※ </t>
    </r>
    <r>
      <rPr>
        <sz val="10"/>
        <color theme="1"/>
        <rFont val="맑은 고딕"/>
        <family val="2"/>
        <charset val="129"/>
        <scheme val="minor"/>
      </rPr>
      <t>2025년 상반기 적용 건설업 개별직종 노임단가</t>
    </r>
    <phoneticPr fontId="2" type="noConversion"/>
  </si>
  <si>
    <t>2. 화격자 부속품</t>
    <phoneticPr fontId="17" type="noConversion"/>
  </si>
  <si>
    <t>건조단</t>
    <phoneticPr fontId="2" type="noConversion"/>
  </si>
  <si>
    <t>연소단</t>
    <phoneticPr fontId="2" type="noConversion"/>
  </si>
  <si>
    <t>후연소단</t>
    <phoneticPr fontId="2" type="noConversion"/>
  </si>
  <si>
    <t>S/P</t>
    <phoneticPr fontId="2" type="noConversion"/>
  </si>
  <si>
    <t>※ 건설공사표준품셈 유지관리부분 4-1-7 일반기계 철거 및 이설</t>
    <phoneticPr fontId="2" type="noConversion"/>
  </si>
  <si>
    <r>
      <rPr>
        <sz val="8"/>
        <color theme="1"/>
        <rFont val="맑은 고딕"/>
        <family val="3"/>
        <charset val="129"/>
      </rPr>
      <t>※</t>
    </r>
    <r>
      <rPr>
        <sz val="8"/>
        <color theme="1"/>
        <rFont val="맑은 고딕"/>
        <family val="3"/>
        <charset val="129"/>
        <scheme val="minor"/>
      </rPr>
      <t xml:space="preserve"> 건설공사표준품셈 기계설비부분 13-8-1 소각로 설치</t>
    </r>
    <phoneticPr fontId="2" type="noConversion"/>
  </si>
  <si>
    <t xml:space="preserve">   철골류 50%</t>
    <phoneticPr fontId="2" type="noConversion"/>
  </si>
  <si>
    <t>UPPER ROASTER POSITION PIN 1EA/각 (M01-073 참조요망)</t>
    <phoneticPr fontId="17" type="noConversion"/>
  </si>
  <si>
    <t>UPPER ROASTER  SPLIT PIN 1EA/각 (M01-073 참조요망)</t>
    <phoneticPr fontId="17" type="noConversion"/>
  </si>
  <si>
    <t>APRON SEAL BLOCK SUPPORT 3EA(M01-073 참조요망)</t>
    <phoneticPr fontId="2" type="noConversion"/>
  </si>
  <si>
    <t>1. 화격자 제작</t>
    <phoneticPr fontId="2" type="noConversion"/>
  </si>
  <si>
    <r>
      <t>화격자 제작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inor"/>
      </rPr>
      <t>구매 및 설치</t>
    </r>
    <phoneticPr fontId="2" type="noConversion"/>
  </si>
  <si>
    <t>천원단위 절사</t>
    <phoneticPr fontId="2" type="noConversion"/>
  </si>
  <si>
    <t>합계</t>
    <phoneticPr fontId="2" type="noConversion"/>
  </si>
  <si>
    <t>1.4. 일반관리비</t>
  </si>
  <si>
    <t>%</t>
  </si>
  <si>
    <t>1.5. 이윤</t>
  </si>
  <si>
    <t>[소   계]</t>
  </si>
  <si>
    <r>
      <t xml:space="preserve">1. (재료비 + 직접노무비 + 도급자관급) × 율                  2. ((재료비 + 직접노무비) × 율) </t>
    </r>
    <r>
      <rPr>
        <b/>
        <u/>
        <sz val="10"/>
        <color theme="1"/>
        <rFont val="맑은 고딕"/>
        <family val="3"/>
        <charset val="129"/>
        <scheme val="minor"/>
      </rPr>
      <t>&lt; 1.2 중 작은금액 &gt;</t>
    </r>
    <phoneticPr fontId="2" type="noConversion"/>
  </si>
  <si>
    <t>(재료비 + 노무비) × 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</si>
</sst>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76" formatCode="0.00_);[Red]\(0.00\)"/>
    <numFmt numFmtId="177" formatCode="_-* #,##0.00_-;\-* #,##0.00_-;_-* &quot;-&quot;_-;_-@_-"/>
    <numFmt numFmtId="178" formatCode="_-* #,##0.0_-;\-* #,##0.0_-;_-* &quot;-&quot;?_-;_-@_-"/>
    <numFmt numFmtId="179" formatCode="_-* #,##0_-;\-* #,##0_-;_-* &quot;-&quot;??_-;_-@_-"/>
    <numFmt numFmtId="180" formatCode="#,##0_ "/>
    <numFmt numFmtId="181" formatCode="#,##0.0_);[Red]\(#,##0.0\)"/>
    <numFmt numFmtId="182" formatCode="_-* #,##0.0_-;\-* #,##0.0_-;_-* &quot;-&quot;_-;_-@_-"/>
    <numFmt numFmtId="183" formatCode="0.0%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MS UI Gothic"/>
      <family val="3"/>
      <charset val="1"/>
    </font>
    <font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3"/>
      <color theme="1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8"/>
      <name val="굴림"/>
      <family val="3"/>
      <charset val="129"/>
    </font>
    <font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4" fillId="0" borderId="6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1" fontId="4" fillId="0" borderId="32" xfId="1" applyFont="1" applyBorder="1" applyAlignment="1">
      <alignment horizontal="center" vertical="center"/>
    </xf>
    <xf numFmtId="41" fontId="4" fillId="0" borderId="31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1" xfId="0" applyFont="1" applyBorder="1">
      <alignment vertical="center"/>
    </xf>
    <xf numFmtId="41" fontId="4" fillId="0" borderId="51" xfId="1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41" fontId="4" fillId="0" borderId="7" xfId="1" applyFont="1" applyBorder="1" applyAlignment="1">
      <alignment horizontal="center" vertical="center"/>
    </xf>
    <xf numFmtId="41" fontId="4" fillId="0" borderId="7" xfId="0" applyNumberFormat="1" applyFont="1" applyBorder="1">
      <alignment vertical="center"/>
    </xf>
    <xf numFmtId="41" fontId="4" fillId="0" borderId="7" xfId="1" applyFont="1" applyBorder="1" applyAlignment="1">
      <alignment vertical="center"/>
    </xf>
    <xf numFmtId="41" fontId="4" fillId="0" borderId="13" xfId="0" applyNumberFormat="1" applyFont="1" applyBorder="1">
      <alignment vertical="center"/>
    </xf>
    <xf numFmtId="41" fontId="4" fillId="0" borderId="16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4" fillId="0" borderId="47" xfId="0" applyFont="1" applyBorder="1">
      <alignment vertical="center"/>
    </xf>
    <xf numFmtId="41" fontId="4" fillId="0" borderId="13" xfId="1" applyFont="1" applyBorder="1">
      <alignment vertical="center"/>
    </xf>
    <xf numFmtId="41" fontId="4" fillId="0" borderId="7" xfId="1" applyFont="1" applyBorder="1">
      <alignment vertical="center"/>
    </xf>
    <xf numFmtId="41" fontId="4" fillId="0" borderId="47" xfId="0" applyNumberFormat="1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4" fillId="0" borderId="17" xfId="0" applyFont="1" applyBorder="1">
      <alignment vertical="center"/>
    </xf>
    <xf numFmtId="41" fontId="4" fillId="0" borderId="8" xfId="1" applyFont="1" applyBorder="1">
      <alignment vertical="center"/>
    </xf>
    <xf numFmtId="0" fontId="4" fillId="0" borderId="57" xfId="0" applyFont="1" applyBorder="1">
      <alignment vertical="center"/>
    </xf>
    <xf numFmtId="10" fontId="4" fillId="0" borderId="7" xfId="0" applyNumberFormat="1" applyFont="1" applyBorder="1">
      <alignment vertical="center"/>
    </xf>
    <xf numFmtId="0" fontId="4" fillId="0" borderId="13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47" xfId="0" applyFont="1" applyBorder="1" applyAlignment="1">
      <alignment horizontal="left" vertical="center" indent="2"/>
    </xf>
    <xf numFmtId="0" fontId="4" fillId="0" borderId="10" xfId="0" applyFont="1" applyBorder="1" applyAlignment="1">
      <alignment horizontal="left" vertical="center" indent="2"/>
    </xf>
    <xf numFmtId="10" fontId="4" fillId="0" borderId="13" xfId="0" applyNumberFormat="1" applyFont="1" applyBorder="1">
      <alignment vertical="center"/>
    </xf>
    <xf numFmtId="10" fontId="4" fillId="0" borderId="7" xfId="1" applyNumberFormat="1" applyFont="1" applyBorder="1">
      <alignment vertical="center"/>
    </xf>
    <xf numFmtId="0" fontId="3" fillId="2" borderId="58" xfId="0" applyFont="1" applyFill="1" applyBorder="1">
      <alignment vertical="center"/>
    </xf>
    <xf numFmtId="0" fontId="4" fillId="2" borderId="59" xfId="0" applyFont="1" applyFill="1" applyBorder="1">
      <alignment vertical="center"/>
    </xf>
    <xf numFmtId="0" fontId="4" fillId="2" borderId="62" xfId="0" applyFont="1" applyFill="1" applyBorder="1">
      <alignment vertical="center"/>
    </xf>
    <xf numFmtId="9" fontId="4" fillId="0" borderId="13" xfId="0" applyNumberFormat="1" applyFont="1" applyBorder="1">
      <alignment vertical="center"/>
    </xf>
    <xf numFmtId="9" fontId="4" fillId="0" borderId="7" xfId="0" applyNumberFormat="1" applyFont="1" applyBorder="1">
      <alignment vertical="center"/>
    </xf>
    <xf numFmtId="41" fontId="5" fillId="0" borderId="7" xfId="0" applyNumberFormat="1" applyFont="1" applyBorder="1">
      <alignment vertical="center"/>
    </xf>
    <xf numFmtId="177" fontId="4" fillId="0" borderId="7" xfId="0" applyNumberFormat="1" applyFont="1" applyBorder="1">
      <alignment vertical="center"/>
    </xf>
    <xf numFmtId="178" fontId="4" fillId="0" borderId="8" xfId="0" applyNumberFormat="1" applyFont="1" applyBorder="1" applyAlignment="1">
      <alignment horizontal="center" vertical="center"/>
    </xf>
    <xf numFmtId="179" fontId="4" fillId="0" borderId="13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41" fontId="4" fillId="0" borderId="8" xfId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41" fontId="4" fillId="0" borderId="10" xfId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left" vertical="center" indent="2"/>
    </xf>
    <xf numFmtId="0" fontId="5" fillId="0" borderId="4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41" fontId="4" fillId="0" borderId="13" xfId="1" applyFont="1" applyFill="1" applyBorder="1" applyAlignment="1">
      <alignment horizontal="center" vertical="center"/>
    </xf>
    <xf numFmtId="41" fontId="4" fillId="0" borderId="7" xfId="1" applyFont="1" applyFill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>
      <alignment vertical="center"/>
    </xf>
    <xf numFmtId="0" fontId="4" fillId="0" borderId="67" xfId="0" applyFont="1" applyBorder="1" applyAlignment="1">
      <alignment horizontal="center" vertical="center"/>
    </xf>
    <xf numFmtId="41" fontId="4" fillId="0" borderId="67" xfId="1" applyFont="1" applyBorder="1" applyAlignment="1">
      <alignment horizontal="center" vertical="center"/>
    </xf>
    <xf numFmtId="0" fontId="4" fillId="0" borderId="49" xfId="0" applyFont="1" applyBorder="1">
      <alignment vertical="center"/>
    </xf>
    <xf numFmtId="0" fontId="5" fillId="0" borderId="5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left" vertical="center" indent="1"/>
    </xf>
    <xf numFmtId="0" fontId="4" fillId="0" borderId="5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2" borderId="35" xfId="0" applyFont="1" applyFill="1" applyBorder="1">
      <alignment vertical="center"/>
    </xf>
    <xf numFmtId="180" fontId="16" fillId="2" borderId="47" xfId="0" applyNumberFormat="1" applyFont="1" applyFill="1" applyBorder="1" applyAlignment="1">
      <alignment horizontal="center" vertical="center"/>
    </xf>
    <xf numFmtId="180" fontId="16" fillId="2" borderId="16" xfId="0" applyNumberFormat="1" applyFont="1" applyFill="1" applyBorder="1" applyAlignment="1">
      <alignment horizontal="center" vertical="center"/>
    </xf>
    <xf numFmtId="180" fontId="16" fillId="2" borderId="5" xfId="0" applyNumberFormat="1" applyFont="1" applyFill="1" applyBorder="1" applyAlignment="1">
      <alignment horizontal="center" vertical="center"/>
    </xf>
    <xf numFmtId="180" fontId="16" fillId="0" borderId="70" xfId="0" applyNumberFormat="1" applyFont="1" applyBorder="1" applyAlignment="1">
      <alignment horizontal="left" vertical="center"/>
    </xf>
    <xf numFmtId="180" fontId="18" fillId="0" borderId="51" xfId="0" applyNumberFormat="1" applyFont="1" applyBorder="1" applyAlignment="1">
      <alignment horizontal="center" vertical="center"/>
    </xf>
    <xf numFmtId="180" fontId="18" fillId="0" borderId="51" xfId="0" applyNumberFormat="1" applyFont="1" applyBorder="1" applyAlignment="1">
      <alignment horizontal="left" vertical="center"/>
    </xf>
    <xf numFmtId="177" fontId="18" fillId="0" borderId="51" xfId="1" applyNumberFormat="1" applyFont="1" applyBorder="1" applyAlignment="1">
      <alignment horizontal="left" vertical="center"/>
    </xf>
    <xf numFmtId="41" fontId="18" fillId="0" borderId="51" xfId="1" applyFont="1" applyBorder="1" applyAlignment="1">
      <alignment horizontal="left" vertical="center"/>
    </xf>
    <xf numFmtId="41" fontId="18" fillId="0" borderId="51" xfId="1" applyFont="1" applyBorder="1" applyAlignment="1">
      <alignment horizontal="center" vertical="center"/>
    </xf>
    <xf numFmtId="41" fontId="18" fillId="0" borderId="6" xfId="1" applyFont="1" applyBorder="1" applyAlignment="1">
      <alignment vertical="center"/>
    </xf>
    <xf numFmtId="180" fontId="18" fillId="0" borderId="7" xfId="0" applyNumberFormat="1" applyFont="1" applyBorder="1" applyAlignment="1">
      <alignment horizontal="center" vertical="center"/>
    </xf>
    <xf numFmtId="181" fontId="18" fillId="0" borderId="7" xfId="0" applyNumberFormat="1" applyFont="1" applyBorder="1">
      <alignment vertical="center"/>
    </xf>
    <xf numFmtId="41" fontId="18" fillId="0" borderId="7" xfId="1" applyFont="1" applyBorder="1" applyAlignment="1">
      <alignment horizontal="left" vertical="center"/>
    </xf>
    <xf numFmtId="180" fontId="16" fillId="0" borderId="4" xfId="0" applyNumberFormat="1" applyFont="1" applyBorder="1">
      <alignment vertical="center"/>
    </xf>
    <xf numFmtId="180" fontId="18" fillId="0" borderId="5" xfId="0" applyNumberFormat="1" applyFont="1" applyBorder="1" applyAlignment="1">
      <alignment horizontal="center" vertical="center"/>
    </xf>
    <xf numFmtId="41" fontId="18" fillId="0" borderId="71" xfId="1" applyFont="1" applyBorder="1" applyAlignment="1">
      <alignment horizontal="left" vertical="center"/>
    </xf>
    <xf numFmtId="180" fontId="18" fillId="0" borderId="7" xfId="0" applyNumberFormat="1" applyFont="1" applyBorder="1" applyAlignment="1">
      <alignment horizontal="left" vertical="center"/>
    </xf>
    <xf numFmtId="41" fontId="18" fillId="0" borderId="26" xfId="1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41" fontId="4" fillId="0" borderId="29" xfId="1" applyFont="1" applyFill="1" applyBorder="1" applyAlignment="1">
      <alignment horizontal="center" vertical="center"/>
    </xf>
    <xf numFmtId="41" fontId="4" fillId="0" borderId="18" xfId="1" applyFont="1" applyFill="1" applyBorder="1" applyAlignment="1">
      <alignment horizontal="center" vertical="center"/>
    </xf>
    <xf numFmtId="41" fontId="4" fillId="0" borderId="36" xfId="1" applyFont="1" applyBorder="1" applyAlignment="1">
      <alignment horizontal="center" vertical="center"/>
    </xf>
    <xf numFmtId="41" fontId="4" fillId="0" borderId="18" xfId="1" applyFont="1" applyBorder="1" applyAlignment="1">
      <alignment horizontal="center" vertical="center"/>
    </xf>
    <xf numFmtId="41" fontId="4" fillId="0" borderId="24" xfId="1" applyFont="1" applyFill="1" applyBorder="1" applyAlignment="1">
      <alignment horizontal="center" vertical="center"/>
    </xf>
    <xf numFmtId="41" fontId="4" fillId="0" borderId="66" xfId="1" applyFont="1" applyBorder="1" applyAlignment="1">
      <alignment horizontal="center" vertical="center"/>
    </xf>
    <xf numFmtId="41" fontId="4" fillId="0" borderId="20" xfId="1" applyFont="1" applyFill="1" applyBorder="1">
      <alignment vertical="center"/>
    </xf>
    <xf numFmtId="41" fontId="4" fillId="0" borderId="29" xfId="1" applyFont="1" applyFill="1" applyBorder="1">
      <alignment vertical="center"/>
    </xf>
    <xf numFmtId="41" fontId="4" fillId="0" borderId="18" xfId="1" applyFont="1" applyFill="1" applyBorder="1">
      <alignment vertical="center"/>
    </xf>
    <xf numFmtId="41" fontId="4" fillId="0" borderId="36" xfId="1" applyFont="1" applyBorder="1">
      <alignment vertical="center"/>
    </xf>
    <xf numFmtId="41" fontId="4" fillId="0" borderId="20" xfId="1" applyFont="1" applyFill="1" applyBorder="1" applyAlignment="1">
      <alignment horizontal="center" vertical="center"/>
    </xf>
    <xf numFmtId="41" fontId="4" fillId="0" borderId="18" xfId="1" applyFont="1" applyBorder="1">
      <alignment vertical="center"/>
    </xf>
    <xf numFmtId="41" fontId="4" fillId="0" borderId="24" xfId="1" applyFont="1" applyFill="1" applyBorder="1">
      <alignment vertical="center"/>
    </xf>
    <xf numFmtId="41" fontId="4" fillId="0" borderId="18" xfId="1" applyFont="1" applyBorder="1" applyAlignment="1">
      <alignment vertical="center"/>
    </xf>
    <xf numFmtId="41" fontId="4" fillId="0" borderId="66" xfId="1" applyFont="1" applyBorder="1">
      <alignment vertical="center"/>
    </xf>
    <xf numFmtId="41" fontId="4" fillId="0" borderId="32" xfId="1" applyFont="1" applyFill="1" applyBorder="1">
      <alignment vertical="center"/>
    </xf>
    <xf numFmtId="41" fontId="4" fillId="0" borderId="53" xfId="1" applyFont="1" applyFill="1" applyBorder="1">
      <alignment vertical="center"/>
    </xf>
    <xf numFmtId="41" fontId="4" fillId="0" borderId="31" xfId="1" applyFont="1" applyFill="1" applyBorder="1">
      <alignment vertical="center"/>
    </xf>
    <xf numFmtId="41" fontId="4" fillId="0" borderId="38" xfId="1" applyFont="1" applyBorder="1">
      <alignment vertical="center"/>
    </xf>
    <xf numFmtId="41" fontId="4" fillId="0" borderId="32" xfId="1" applyFont="1" applyFill="1" applyBorder="1" applyAlignment="1">
      <alignment horizontal="center" vertical="center"/>
    </xf>
    <xf numFmtId="41" fontId="4" fillId="0" borderId="31" xfId="1" applyFont="1" applyBorder="1">
      <alignment vertical="center"/>
    </xf>
    <xf numFmtId="41" fontId="4" fillId="0" borderId="38" xfId="1" applyFont="1" applyBorder="1" applyAlignment="1">
      <alignment horizontal="center" vertical="center"/>
    </xf>
    <xf numFmtId="41" fontId="4" fillId="0" borderId="35" xfId="1" applyFont="1" applyFill="1" applyBorder="1">
      <alignment vertical="center"/>
    </xf>
    <xf numFmtId="41" fontId="4" fillId="0" borderId="72" xfId="1" applyFont="1" applyBorder="1">
      <alignment vertical="center"/>
    </xf>
    <xf numFmtId="0" fontId="14" fillId="0" borderId="73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41" fontId="4" fillId="0" borderId="79" xfId="1" applyFont="1" applyFill="1" applyBorder="1" applyAlignment="1">
      <alignment vertical="center"/>
    </xf>
    <xf numFmtId="41" fontId="4" fillId="0" borderId="80" xfId="1" applyFont="1" applyFill="1" applyBorder="1">
      <alignment vertical="center"/>
    </xf>
    <xf numFmtId="41" fontId="4" fillId="0" borderId="81" xfId="1" applyFont="1" applyFill="1" applyBorder="1" applyAlignment="1">
      <alignment vertical="center"/>
    </xf>
    <xf numFmtId="41" fontId="4" fillId="0" borderId="82" xfId="1" applyFont="1" applyFill="1" applyBorder="1">
      <alignment vertical="center"/>
    </xf>
    <xf numFmtId="41" fontId="4" fillId="0" borderId="83" xfId="1" applyFont="1" applyFill="1" applyBorder="1">
      <alignment vertical="center"/>
    </xf>
    <xf numFmtId="41" fontId="4" fillId="0" borderId="84" xfId="1" applyFont="1" applyFill="1" applyBorder="1">
      <alignment vertical="center"/>
    </xf>
    <xf numFmtId="41" fontId="4" fillId="0" borderId="84" xfId="1" applyFont="1" applyFill="1" applyBorder="1" applyAlignment="1">
      <alignment vertical="center"/>
    </xf>
    <xf numFmtId="41" fontId="4" fillId="0" borderId="85" xfId="1" applyFont="1" applyBorder="1">
      <alignment vertical="center"/>
    </xf>
    <xf numFmtId="41" fontId="4" fillId="0" borderId="86" xfId="1" applyFont="1" applyBorder="1">
      <alignment vertical="center"/>
    </xf>
    <xf numFmtId="41" fontId="4" fillId="0" borderId="79" xfId="1" applyFont="1" applyFill="1" applyBorder="1" applyAlignment="1">
      <alignment horizontal="center" vertical="center"/>
    </xf>
    <xf numFmtId="41" fontId="4" fillId="0" borderId="80" xfId="1" applyFont="1" applyFill="1" applyBorder="1" applyAlignment="1">
      <alignment horizontal="center" vertical="center"/>
    </xf>
    <xf numFmtId="41" fontId="4" fillId="0" borderId="84" xfId="1" applyFont="1" applyFill="1" applyBorder="1" applyAlignment="1">
      <alignment horizontal="center" vertical="center"/>
    </xf>
    <xf numFmtId="41" fontId="4" fillId="0" borderId="83" xfId="1" applyFont="1" applyBorder="1" applyAlignment="1">
      <alignment horizontal="center" vertical="center"/>
    </xf>
    <xf numFmtId="41" fontId="4" fillId="0" borderId="84" xfId="1" applyFont="1" applyBorder="1" applyAlignment="1">
      <alignment horizontal="center" vertical="center"/>
    </xf>
    <xf numFmtId="41" fontId="4" fillId="0" borderId="83" xfId="1" applyFont="1" applyBorder="1">
      <alignment vertical="center"/>
    </xf>
    <xf numFmtId="41" fontId="4" fillId="0" borderId="84" xfId="1" applyFont="1" applyBorder="1">
      <alignment vertical="center"/>
    </xf>
    <xf numFmtId="41" fontId="4" fillId="0" borderId="85" xfId="1" applyFont="1" applyBorder="1" applyAlignment="1">
      <alignment horizontal="center" vertical="center"/>
    </xf>
    <xf numFmtId="41" fontId="4" fillId="0" borderId="86" xfId="1" applyFont="1" applyBorder="1" applyAlignment="1">
      <alignment horizontal="center" vertical="center"/>
    </xf>
    <xf numFmtId="41" fontId="4" fillId="0" borderId="87" xfId="1" applyFont="1" applyFill="1" applyBorder="1" applyAlignment="1">
      <alignment vertical="center"/>
    </xf>
    <xf numFmtId="41" fontId="4" fillId="0" borderId="88" xfId="1" applyFont="1" applyFill="1" applyBorder="1">
      <alignment vertical="center"/>
    </xf>
    <xf numFmtId="41" fontId="4" fillId="0" borderId="84" xfId="1" applyFont="1" applyBorder="1" applyAlignment="1">
      <alignment vertical="center"/>
    </xf>
    <xf numFmtId="41" fontId="4" fillId="0" borderId="89" xfId="1" applyFont="1" applyBorder="1">
      <alignment vertical="center"/>
    </xf>
    <xf numFmtId="41" fontId="4" fillId="0" borderId="90" xfId="1" applyFont="1" applyBorder="1">
      <alignment vertical="center"/>
    </xf>
    <xf numFmtId="41" fontId="4" fillId="0" borderId="79" xfId="1" applyFont="1" applyFill="1" applyBorder="1">
      <alignment vertical="center"/>
    </xf>
    <xf numFmtId="41" fontId="4" fillId="0" borderId="81" xfId="1" applyFont="1" applyFill="1" applyBorder="1">
      <alignment vertical="center"/>
    </xf>
    <xf numFmtId="41" fontId="4" fillId="0" borderId="87" xfId="1" applyFont="1" applyFill="1" applyBorder="1">
      <alignment vertical="center"/>
    </xf>
    <xf numFmtId="177" fontId="4" fillId="0" borderId="18" xfId="1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41" fontId="5" fillId="0" borderId="84" xfId="1" applyFont="1" applyBorder="1">
      <alignment vertical="center"/>
    </xf>
    <xf numFmtId="0" fontId="5" fillId="0" borderId="40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left" vertical="center" indent="3"/>
    </xf>
    <xf numFmtId="0" fontId="5" fillId="0" borderId="49" xfId="0" applyFont="1" applyBorder="1" applyAlignment="1">
      <alignment horizontal="left" vertical="center" indent="1"/>
    </xf>
    <xf numFmtId="182" fontId="4" fillId="0" borderId="7" xfId="1" applyNumberFormat="1" applyFont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182" fontId="4" fillId="0" borderId="18" xfId="1" applyNumberFormat="1" applyFont="1" applyFill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left" vertical="center" indent="2"/>
    </xf>
    <xf numFmtId="43" fontId="4" fillId="0" borderId="7" xfId="0" applyNumberFormat="1" applyFont="1" applyBorder="1" applyAlignment="1">
      <alignment horizontal="left" vertical="center" indent="2"/>
    </xf>
    <xf numFmtId="41" fontId="3" fillId="0" borderId="0" xfId="1" applyFont="1">
      <alignment vertical="center"/>
    </xf>
    <xf numFmtId="177" fontId="4" fillId="0" borderId="84" xfId="1" applyNumberFormat="1" applyFont="1" applyFill="1" applyBorder="1" applyAlignment="1">
      <alignment horizontal="center" vertical="center"/>
    </xf>
    <xf numFmtId="9" fontId="4" fillId="0" borderId="18" xfId="1" applyNumberFormat="1" applyFont="1" applyBorder="1" applyAlignment="1">
      <alignment horizontal="center" vertical="center"/>
    </xf>
    <xf numFmtId="0" fontId="4" fillId="0" borderId="84" xfId="0" applyFont="1" applyBorder="1">
      <alignment vertical="center"/>
    </xf>
    <xf numFmtId="0" fontId="5" fillId="0" borderId="52" xfId="0" applyFont="1" applyBorder="1" applyAlignment="1">
      <alignment horizontal="left" vertical="center" indent="2"/>
    </xf>
    <xf numFmtId="0" fontId="5" fillId="0" borderId="49" xfId="0" applyFont="1" applyBorder="1" applyAlignment="1">
      <alignment horizontal="left" vertical="center" indent="2"/>
    </xf>
    <xf numFmtId="41" fontId="4" fillId="0" borderId="19" xfId="1" applyFont="1" applyBorder="1" applyAlignment="1">
      <alignment horizontal="center" vertical="center" wrapText="1"/>
    </xf>
    <xf numFmtId="41" fontId="4" fillId="0" borderId="19" xfId="1" applyFont="1" applyBorder="1" applyAlignment="1">
      <alignment horizontal="center" vertical="center"/>
    </xf>
    <xf numFmtId="41" fontId="8" fillId="0" borderId="19" xfId="1" applyFont="1" applyBorder="1" applyAlignment="1">
      <alignment horizontal="center" vertical="center"/>
    </xf>
    <xf numFmtId="41" fontId="5" fillId="0" borderId="65" xfId="1" applyFont="1" applyBorder="1" applyAlignment="1">
      <alignment horizontal="center" vertical="center"/>
    </xf>
    <xf numFmtId="41" fontId="5" fillId="0" borderId="18" xfId="1" applyFont="1" applyBorder="1">
      <alignment vertical="center"/>
    </xf>
    <xf numFmtId="41" fontId="5" fillId="0" borderId="7" xfId="1" applyFont="1" applyBorder="1" applyAlignment="1">
      <alignment horizontal="center" vertical="center"/>
    </xf>
    <xf numFmtId="41" fontId="5" fillId="0" borderId="18" xfId="1" applyFont="1" applyBorder="1" applyAlignment="1">
      <alignment horizontal="center" vertical="center"/>
    </xf>
    <xf numFmtId="41" fontId="5" fillId="0" borderId="83" xfId="1" applyFont="1" applyBorder="1">
      <alignment vertical="center"/>
    </xf>
    <xf numFmtId="41" fontId="5" fillId="0" borderId="31" xfId="1" applyFont="1" applyBorder="1">
      <alignment vertical="center"/>
    </xf>
    <xf numFmtId="41" fontId="5" fillId="0" borderId="74" xfId="1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41" fontId="5" fillId="0" borderId="7" xfId="1" applyFont="1" applyFill="1" applyBorder="1" applyAlignment="1">
      <alignment horizontal="center" vertical="center"/>
    </xf>
    <xf numFmtId="41" fontId="5" fillId="0" borderId="18" xfId="1" applyFont="1" applyFill="1" applyBorder="1" applyAlignment="1">
      <alignment horizontal="center" vertical="center"/>
    </xf>
    <xf numFmtId="41" fontId="5" fillId="0" borderId="83" xfId="1" applyFont="1" applyFill="1" applyBorder="1">
      <alignment vertical="center"/>
    </xf>
    <xf numFmtId="41" fontId="5" fillId="0" borderId="84" xfId="1" applyFont="1" applyFill="1" applyBorder="1">
      <alignment vertical="center"/>
    </xf>
    <xf numFmtId="41" fontId="5" fillId="0" borderId="31" xfId="1" applyFont="1" applyFill="1" applyBorder="1">
      <alignment vertical="center"/>
    </xf>
    <xf numFmtId="41" fontId="5" fillId="0" borderId="18" xfId="1" applyFont="1" applyFill="1" applyBorder="1">
      <alignment vertical="center"/>
    </xf>
    <xf numFmtId="41" fontId="5" fillId="0" borderId="19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8" fillId="0" borderId="19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41" fontId="4" fillId="3" borderId="7" xfId="1" applyFont="1" applyFill="1" applyBorder="1">
      <alignment vertical="center"/>
    </xf>
    <xf numFmtId="0" fontId="4" fillId="3" borderId="7" xfId="0" applyFont="1" applyFill="1" applyBorder="1" applyAlignment="1">
      <alignment horizontal="left" vertical="center" wrapText="1" indent="1"/>
    </xf>
    <xf numFmtId="10" fontId="4" fillId="3" borderId="7" xfId="0" applyNumberFormat="1" applyFont="1" applyFill="1" applyBorder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41" fontId="4" fillId="0" borderId="7" xfId="1" applyFont="1" applyBorder="1" applyAlignment="1">
      <alignment horizontal="left" vertical="center"/>
    </xf>
    <xf numFmtId="41" fontId="7" fillId="0" borderId="7" xfId="1" applyFont="1" applyBorder="1" applyAlignment="1">
      <alignment horizontal="left" vertical="center"/>
    </xf>
    <xf numFmtId="41" fontId="7" fillId="0" borderId="83" xfId="1" applyFont="1" applyBorder="1">
      <alignment vertical="center"/>
    </xf>
    <xf numFmtId="41" fontId="7" fillId="0" borderId="83" xfId="1" applyFont="1" applyFill="1" applyBorder="1">
      <alignment vertical="center"/>
    </xf>
    <xf numFmtId="41" fontId="4" fillId="0" borderId="83" xfId="1" applyFont="1" applyFill="1" applyBorder="1" applyAlignment="1">
      <alignment horizontal="center" vertical="center"/>
    </xf>
    <xf numFmtId="41" fontId="4" fillId="0" borderId="31" xfId="1" applyFont="1" applyFill="1" applyBorder="1" applyAlignment="1">
      <alignment horizontal="center" vertical="center"/>
    </xf>
    <xf numFmtId="41" fontId="4" fillId="0" borderId="19" xfId="1" applyFont="1" applyFill="1" applyBorder="1" applyAlignment="1">
      <alignment horizontal="center" vertical="center" wrapText="1"/>
    </xf>
    <xf numFmtId="41" fontId="8" fillId="0" borderId="19" xfId="1" applyFont="1" applyFill="1" applyBorder="1" applyAlignment="1">
      <alignment horizontal="center" vertical="center"/>
    </xf>
    <xf numFmtId="41" fontId="4" fillId="0" borderId="19" xfId="1" applyFont="1" applyFill="1" applyBorder="1" applyAlignment="1">
      <alignment horizontal="center" vertical="center"/>
    </xf>
    <xf numFmtId="41" fontId="5" fillId="0" borderId="19" xfId="1" applyFont="1" applyFill="1" applyBorder="1" applyAlignment="1">
      <alignment horizontal="center" vertical="center"/>
    </xf>
    <xf numFmtId="41" fontId="4" fillId="0" borderId="18" xfId="1" applyFont="1" applyFill="1" applyBorder="1" applyAlignment="1">
      <alignment vertical="center"/>
    </xf>
    <xf numFmtId="9" fontId="4" fillId="0" borderId="88" xfId="0" applyNumberFormat="1" applyFont="1" applyBorder="1" applyAlignment="1">
      <alignment horizontal="center" vertical="center"/>
    </xf>
    <xf numFmtId="9" fontId="4" fillId="0" borderId="84" xfId="1" applyNumberFormat="1" applyFont="1" applyFill="1" applyBorder="1" applyAlignment="1">
      <alignment horizontal="center" vertical="center"/>
    </xf>
    <xf numFmtId="183" fontId="4" fillId="0" borderId="7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52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2" fillId="0" borderId="18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41" fontId="5" fillId="0" borderId="18" xfId="1" applyFont="1" applyBorder="1" applyAlignment="1">
      <alignment horizontal="center" vertical="center"/>
    </xf>
    <xf numFmtId="41" fontId="5" fillId="0" borderId="26" xfId="1" applyFont="1" applyBorder="1" applyAlignment="1">
      <alignment horizontal="center" vertical="center"/>
    </xf>
    <xf numFmtId="41" fontId="5" fillId="0" borderId="31" xfId="1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91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41" fontId="18" fillId="0" borderId="18" xfId="1" applyFont="1" applyBorder="1" applyAlignment="1">
      <alignment horizontal="left" vertical="center"/>
    </xf>
    <xf numFmtId="41" fontId="18" fillId="0" borderId="26" xfId="1" applyFont="1" applyBorder="1" applyAlignment="1">
      <alignment horizontal="left" vertical="center"/>
    </xf>
    <xf numFmtId="41" fontId="18" fillId="0" borderId="31" xfId="1" applyFont="1" applyBorder="1" applyAlignment="1">
      <alignment horizontal="left" vertical="center"/>
    </xf>
    <xf numFmtId="0" fontId="5" fillId="2" borderId="69" xfId="0" applyFont="1" applyFill="1" applyBorder="1" applyAlignment="1">
      <alignment horizontal="center" vertical="center"/>
    </xf>
    <xf numFmtId="180" fontId="16" fillId="2" borderId="24" xfId="0" applyNumberFormat="1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41" fontId="18" fillId="0" borderId="24" xfId="1" applyFont="1" applyBorder="1" applyAlignment="1">
      <alignment horizontal="center" vertical="center"/>
    </xf>
    <xf numFmtId="41" fontId="18" fillId="0" borderId="34" xfId="1" applyFont="1" applyBorder="1" applyAlignment="1">
      <alignment horizontal="center" vertical="center"/>
    </xf>
    <xf numFmtId="41" fontId="18" fillId="0" borderId="35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994304</xdr:colOff>
      <xdr:row>48</xdr:row>
      <xdr:rowOff>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F49DCF7-B824-3717-272A-BD0EAAC13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650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994304</xdr:colOff>
      <xdr:row>48</xdr:row>
      <xdr:rowOff>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9906FF05-5F17-C73F-213B-CCDA947EB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6504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9</xdr:col>
      <xdr:colOff>981987</xdr:colOff>
      <xdr:row>48</xdr:row>
      <xdr:rowOff>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3C137C50-7A88-A48B-E8B0-4E3EED1E0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116087" cy="1005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0</xdr:rowOff>
    </xdr:from>
    <xdr:to>
      <xdr:col>19</xdr:col>
      <xdr:colOff>972462</xdr:colOff>
      <xdr:row>48</xdr:row>
      <xdr:rowOff>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FAF0794D-13DA-8EB8-0CBD-7F79FC37B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0"/>
          <a:ext cx="711608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9DC5-A78D-40C9-A3A0-B50B5A74171A}">
  <dimension ref="A1:I36"/>
  <sheetViews>
    <sheetView view="pageBreakPreview" zoomScaleNormal="100" zoomScaleSheetLayoutView="100" workbookViewId="0">
      <selection activeCell="F17" sqref="F17"/>
    </sheetView>
  </sheetViews>
  <sheetFormatPr defaultRowHeight="16.5" x14ac:dyDescent="0.3"/>
  <cols>
    <col min="1" max="2" width="10.625" customWidth="1"/>
    <col min="3" max="4" width="18.625" customWidth="1"/>
    <col min="5" max="5" width="46.625" customWidth="1"/>
    <col min="6" max="6" width="7.625" customWidth="1"/>
    <col min="7" max="7" width="18.625" customWidth="1"/>
    <col min="9" max="9" width="13.5" bestFit="1" customWidth="1"/>
  </cols>
  <sheetData>
    <row r="1" spans="1:9" x14ac:dyDescent="0.3">
      <c r="A1" s="240" t="s">
        <v>70</v>
      </c>
      <c r="B1" s="240"/>
      <c r="C1" s="240"/>
      <c r="D1" s="240"/>
      <c r="E1" s="240"/>
      <c r="F1" s="240"/>
      <c r="G1" s="240"/>
    </row>
    <row r="2" spans="1:9" x14ac:dyDescent="0.3">
      <c r="A2" s="240"/>
      <c r="B2" s="240"/>
      <c r="C2" s="240"/>
      <c r="D2" s="240"/>
      <c r="E2" s="240"/>
      <c r="F2" s="240"/>
      <c r="G2" s="240"/>
    </row>
    <row r="3" spans="1:9" ht="17.25" thickBot="1" x14ac:dyDescent="0.35">
      <c r="A3" s="241" t="s">
        <v>161</v>
      </c>
      <c r="B3" s="241"/>
      <c r="C3" s="241"/>
      <c r="D3" s="241"/>
      <c r="E3" s="241"/>
      <c r="F3" s="241"/>
      <c r="G3" s="241"/>
    </row>
    <row r="4" spans="1:9" ht="18.2" customHeight="1" x14ac:dyDescent="0.3">
      <c r="A4" s="60" t="s">
        <v>36</v>
      </c>
      <c r="B4" s="61"/>
      <c r="C4" s="61"/>
      <c r="D4" s="61" t="s">
        <v>43</v>
      </c>
      <c r="E4" s="252" t="s">
        <v>52</v>
      </c>
      <c r="F4" s="253"/>
      <c r="G4" s="62" t="s">
        <v>1</v>
      </c>
    </row>
    <row r="5" spans="1:9" ht="18.2" customHeight="1" x14ac:dyDescent="0.3">
      <c r="A5" s="248" t="s">
        <v>68</v>
      </c>
      <c r="B5" s="254" t="s">
        <v>44</v>
      </c>
      <c r="C5" s="20" t="s">
        <v>37</v>
      </c>
      <c r="D5" s="39">
        <v>0</v>
      </c>
      <c r="E5" s="53"/>
      <c r="F5" s="14"/>
      <c r="G5" s="15"/>
    </row>
    <row r="6" spans="1:9" ht="18.2" customHeight="1" x14ac:dyDescent="0.3">
      <c r="A6" s="248"/>
      <c r="B6" s="254"/>
      <c r="C6" s="22" t="s">
        <v>38</v>
      </c>
      <c r="D6" s="44">
        <v>0</v>
      </c>
      <c r="E6" s="54"/>
      <c r="F6" s="16"/>
      <c r="G6" s="17"/>
    </row>
    <row r="7" spans="1:9" ht="18.2" customHeight="1" x14ac:dyDescent="0.3">
      <c r="A7" s="248"/>
      <c r="B7" s="255"/>
      <c r="C7" s="47" t="s">
        <v>49</v>
      </c>
      <c r="D7" s="40">
        <f>SUM(D5:D6)</f>
        <v>0</v>
      </c>
      <c r="E7" s="55"/>
      <c r="F7" s="41"/>
      <c r="G7" s="49"/>
    </row>
    <row r="8" spans="1:9" ht="18.2" customHeight="1" x14ac:dyDescent="0.3">
      <c r="A8" s="248"/>
      <c r="B8" s="254" t="s">
        <v>45</v>
      </c>
      <c r="C8" s="20" t="s">
        <v>39</v>
      </c>
      <c r="D8" s="43">
        <f>내역서!N19</f>
        <v>0</v>
      </c>
      <c r="E8" s="53"/>
      <c r="F8" s="14"/>
      <c r="G8" s="15"/>
    </row>
    <row r="9" spans="1:9" ht="18.2" customHeight="1" x14ac:dyDescent="0.3">
      <c r="A9" s="248"/>
      <c r="B9" s="254"/>
      <c r="C9" s="22" t="s">
        <v>40</v>
      </c>
      <c r="D9" s="44">
        <f>D8*F9</f>
        <v>0</v>
      </c>
      <c r="E9" s="54" t="s">
        <v>53</v>
      </c>
      <c r="F9" s="239">
        <v>0.15</v>
      </c>
      <c r="G9" s="17"/>
    </row>
    <row r="10" spans="1:9" ht="18.2" customHeight="1" x14ac:dyDescent="0.3">
      <c r="A10" s="248"/>
      <c r="B10" s="255"/>
      <c r="C10" s="47" t="s">
        <v>49</v>
      </c>
      <c r="D10" s="40">
        <f>SUM(D8:D9)</f>
        <v>0</v>
      </c>
      <c r="E10" s="55"/>
      <c r="F10" s="41"/>
      <c r="G10" s="49"/>
    </row>
    <row r="11" spans="1:9" ht="18.2" customHeight="1" x14ac:dyDescent="0.3">
      <c r="A11" s="248"/>
      <c r="B11" s="254" t="s">
        <v>46</v>
      </c>
      <c r="C11" s="24" t="s">
        <v>54</v>
      </c>
      <c r="D11" s="43">
        <f>D10*F11</f>
        <v>0</v>
      </c>
      <c r="E11" s="53" t="s">
        <v>60</v>
      </c>
      <c r="F11" s="58">
        <v>3.56E-2</v>
      </c>
      <c r="G11" s="15"/>
    </row>
    <row r="12" spans="1:9" ht="18.2" customHeight="1" x14ac:dyDescent="0.3">
      <c r="A12" s="248"/>
      <c r="B12" s="254"/>
      <c r="C12" s="71" t="s">
        <v>55</v>
      </c>
      <c r="D12" s="44">
        <f>D10*F12</f>
        <v>0</v>
      </c>
      <c r="E12" s="54" t="s">
        <v>61</v>
      </c>
      <c r="F12" s="59">
        <v>1.01E-2</v>
      </c>
      <c r="G12" s="50"/>
    </row>
    <row r="13" spans="1:9" ht="18.2" customHeight="1" x14ac:dyDescent="0.3">
      <c r="A13" s="248"/>
      <c r="B13" s="254"/>
      <c r="C13" s="71" t="s">
        <v>56</v>
      </c>
      <c r="D13" s="44">
        <f>(D7+D8)*F13</f>
        <v>0</v>
      </c>
      <c r="E13" s="54" t="s">
        <v>62</v>
      </c>
      <c r="F13" s="52">
        <v>4.0000000000000001E-3</v>
      </c>
      <c r="G13" s="17"/>
    </row>
    <row r="14" spans="1:9" ht="18.2" customHeight="1" x14ac:dyDescent="0.3">
      <c r="A14" s="248"/>
      <c r="B14" s="254"/>
      <c r="C14" s="25" t="s">
        <v>57</v>
      </c>
      <c r="D14" s="44">
        <f>D8*F14</f>
        <v>0</v>
      </c>
      <c r="E14" s="54" t="s">
        <v>63</v>
      </c>
      <c r="F14" s="52">
        <v>2.3E-2</v>
      </c>
      <c r="G14" s="17"/>
    </row>
    <row r="15" spans="1:9" ht="27" x14ac:dyDescent="0.3">
      <c r="A15" s="248"/>
      <c r="B15" s="254"/>
      <c r="C15" s="221" t="s">
        <v>58</v>
      </c>
      <c r="D15" s="222">
        <f>(D7+D8)*F15</f>
        <v>0</v>
      </c>
      <c r="E15" s="223" t="s">
        <v>201</v>
      </c>
      <c r="F15" s="224">
        <v>3.1099999999999999E-2</v>
      </c>
      <c r="G15" s="225"/>
      <c r="I15" s="195"/>
    </row>
    <row r="16" spans="1:9" ht="18.2" customHeight="1" x14ac:dyDescent="0.3">
      <c r="A16" s="248"/>
      <c r="B16" s="254"/>
      <c r="C16" s="25" t="s">
        <v>59</v>
      </c>
      <c r="D16" s="44">
        <f>(D7+D10)*F16</f>
        <v>0</v>
      </c>
      <c r="E16" s="54" t="s">
        <v>202</v>
      </c>
      <c r="F16" s="52">
        <v>4.5999999999999999E-2</v>
      </c>
      <c r="G16" s="17"/>
      <c r="I16" s="195"/>
    </row>
    <row r="17" spans="1:7" ht="18.2" customHeight="1" x14ac:dyDescent="0.3">
      <c r="A17" s="248"/>
      <c r="B17" s="254"/>
      <c r="C17" s="46"/>
      <c r="D17" s="44"/>
      <c r="E17" s="54"/>
      <c r="F17" s="16"/>
      <c r="G17" s="17"/>
    </row>
    <row r="18" spans="1:7" ht="18.2" customHeight="1" x14ac:dyDescent="0.3">
      <c r="A18" s="248"/>
      <c r="B18" s="254"/>
      <c r="C18" s="46"/>
      <c r="D18" s="44"/>
      <c r="E18" s="54"/>
      <c r="F18" s="16"/>
      <c r="G18" s="17"/>
    </row>
    <row r="19" spans="1:7" ht="18.2" customHeight="1" x14ac:dyDescent="0.3">
      <c r="A19" s="248"/>
      <c r="B19" s="255"/>
      <c r="C19" s="47" t="s">
        <v>49</v>
      </c>
      <c r="D19" s="40">
        <f>SUM(D11:D18)</f>
        <v>0</v>
      </c>
      <c r="E19" s="55"/>
      <c r="F19" s="41"/>
      <c r="G19" s="49"/>
    </row>
    <row r="20" spans="1:7" ht="18.2" customHeight="1" x14ac:dyDescent="0.3">
      <c r="A20" s="249"/>
      <c r="B20" s="250" t="s">
        <v>48</v>
      </c>
      <c r="C20" s="251"/>
      <c r="D20" s="45">
        <f>D7+D10+D19</f>
        <v>0</v>
      </c>
      <c r="E20" s="56"/>
      <c r="F20" s="42"/>
      <c r="G20" s="51"/>
    </row>
    <row r="21" spans="1:7" ht="18.2" customHeight="1" x14ac:dyDescent="0.3">
      <c r="A21" s="242" t="s">
        <v>41</v>
      </c>
      <c r="B21" s="243"/>
      <c r="C21" s="244"/>
      <c r="D21" s="43">
        <f>(D7+D10+D19)*F21</f>
        <v>0</v>
      </c>
      <c r="E21" s="53" t="s">
        <v>64</v>
      </c>
      <c r="F21" s="63">
        <v>0.08</v>
      </c>
      <c r="G21" s="15"/>
    </row>
    <row r="22" spans="1:7" ht="18.2" customHeight="1" x14ac:dyDescent="0.3">
      <c r="A22" s="242" t="s">
        <v>47</v>
      </c>
      <c r="B22" s="259"/>
      <c r="C22" s="260"/>
      <c r="D22" s="44">
        <f>(D10+D19+D21)*F22</f>
        <v>0</v>
      </c>
      <c r="E22" s="54" t="s">
        <v>65</v>
      </c>
      <c r="F22" s="64">
        <v>0.15</v>
      </c>
      <c r="G22" s="17"/>
    </row>
    <row r="23" spans="1:7" ht="18.2" customHeight="1" x14ac:dyDescent="0.3">
      <c r="A23" s="242" t="s">
        <v>50</v>
      </c>
      <c r="B23" s="259"/>
      <c r="C23" s="260"/>
      <c r="D23" s="44">
        <f>내역서!N13</f>
        <v>0</v>
      </c>
      <c r="E23" s="54"/>
      <c r="F23" s="16"/>
      <c r="G23" s="17"/>
    </row>
    <row r="24" spans="1:7" ht="18.2" customHeight="1" x14ac:dyDescent="0.3">
      <c r="A24" s="242" t="s">
        <v>51</v>
      </c>
      <c r="B24" s="259"/>
      <c r="C24" s="260"/>
      <c r="D24" s="44">
        <f>ROUNDDOWN(D20+D21+D22+D23,-3)</f>
        <v>0</v>
      </c>
      <c r="E24" s="54" t="s">
        <v>69</v>
      </c>
      <c r="F24" s="16"/>
      <c r="G24" s="17" t="s">
        <v>195</v>
      </c>
    </row>
    <row r="25" spans="1:7" ht="18.2" customHeight="1" x14ac:dyDescent="0.3">
      <c r="A25" s="242" t="s">
        <v>42</v>
      </c>
      <c r="B25" s="259"/>
      <c r="C25" s="260"/>
      <c r="D25" s="44">
        <f>D24*F25</f>
        <v>0</v>
      </c>
      <c r="E25" s="54" t="s">
        <v>66</v>
      </c>
      <c r="F25" s="64">
        <v>0.1</v>
      </c>
      <c r="G25" s="17"/>
    </row>
    <row r="26" spans="1:7" ht="18.2" customHeight="1" x14ac:dyDescent="0.3">
      <c r="A26" s="242"/>
      <c r="B26" s="259"/>
      <c r="C26" s="260"/>
      <c r="D26" s="44"/>
      <c r="E26" s="194"/>
      <c r="F26" s="16"/>
      <c r="G26" s="17"/>
    </row>
    <row r="27" spans="1:7" ht="18.2" customHeight="1" x14ac:dyDescent="0.3">
      <c r="A27" s="256" t="s">
        <v>67</v>
      </c>
      <c r="B27" s="257"/>
      <c r="C27" s="258"/>
      <c r="D27" s="65">
        <f>D25+D24</f>
        <v>0</v>
      </c>
      <c r="E27" s="193"/>
      <c r="F27" s="16"/>
      <c r="G27" s="17"/>
    </row>
    <row r="28" spans="1:7" ht="18.2" customHeight="1" thickBot="1" x14ac:dyDescent="0.35">
      <c r="A28" s="245"/>
      <c r="B28" s="246"/>
      <c r="C28" s="247"/>
      <c r="D28" s="18"/>
      <c r="E28" s="57"/>
      <c r="F28" s="18"/>
      <c r="G28" s="19"/>
    </row>
    <row r="33" spans="5:5" x14ac:dyDescent="0.3">
      <c r="E33" s="48"/>
    </row>
    <row r="34" spans="5:5" x14ac:dyDescent="0.3">
      <c r="E34" s="48"/>
    </row>
    <row r="36" spans="5:5" x14ac:dyDescent="0.3">
      <c r="E36" s="48"/>
    </row>
  </sheetData>
  <mergeCells count="16">
    <mergeCell ref="A1:G2"/>
    <mergeCell ref="A3:G3"/>
    <mergeCell ref="A21:C21"/>
    <mergeCell ref="A28:C28"/>
    <mergeCell ref="A5:A20"/>
    <mergeCell ref="B20:C20"/>
    <mergeCell ref="E4:F4"/>
    <mergeCell ref="B5:B7"/>
    <mergeCell ref="B8:B10"/>
    <mergeCell ref="B11:B19"/>
    <mergeCell ref="A27:C27"/>
    <mergeCell ref="A26:C26"/>
    <mergeCell ref="A25:C25"/>
    <mergeCell ref="A24:C24"/>
    <mergeCell ref="A23:C23"/>
    <mergeCell ref="A22:C22"/>
  </mergeCells>
  <phoneticPr fontId="2" type="noConversion"/>
  <pageMargins left="0.23622047244094491" right="0.23622047244094491" top="0.74803149606299213" bottom="0.23622047244094491" header="0.31496062992125984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9485E-B939-4AC9-9E63-45D081BC82D5}">
  <dimension ref="A1"/>
  <sheetViews>
    <sheetView view="pageBreakPreview" zoomScaleNormal="100" zoomScaleSheetLayoutView="100" workbookViewId="0">
      <selection activeCell="F23" sqref="F23"/>
    </sheetView>
  </sheetViews>
  <sheetFormatPr defaultRowHeight="16.5" x14ac:dyDescent="0.3"/>
  <cols>
    <col min="10" max="10" width="13.125" customWidth="1"/>
    <col min="20" max="20" width="13.125" customWidth="1"/>
  </cols>
  <sheetData/>
  <phoneticPr fontId="2" type="noConversion"/>
  <pageMargins left="0.25" right="0.25" top="0.75" bottom="0.75" header="0.3" footer="0.3"/>
  <pageSetup paperSize="9" scale="91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6BC0-8B6C-4F4B-A5AB-157E6B92B3A1}">
  <sheetPr>
    <pageSetUpPr fitToPage="1"/>
  </sheetPr>
  <dimension ref="A1:O33"/>
  <sheetViews>
    <sheetView view="pageBreakPreview" zoomScaleNormal="100" zoomScaleSheetLayoutView="100" workbookViewId="0">
      <selection activeCell="F17" sqref="F17"/>
    </sheetView>
  </sheetViews>
  <sheetFormatPr defaultRowHeight="16.5" x14ac:dyDescent="0.3"/>
  <cols>
    <col min="1" max="1" width="30.625" customWidth="1"/>
    <col min="2" max="6" width="9.625" customWidth="1"/>
    <col min="7" max="15" width="11.625" customWidth="1"/>
  </cols>
  <sheetData>
    <row r="1" spans="1:15" ht="20.100000000000001" customHeight="1" x14ac:dyDescent="0.3">
      <c r="A1" s="262" t="s">
        <v>74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5" ht="20.100000000000001" customHeight="1" x14ac:dyDescent="0.3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15" ht="20.100000000000001" customHeight="1" thickBot="1" x14ac:dyDescent="0.35">
      <c r="A3" s="241" t="str">
        <f>원가계산서!A3</f>
        <v>[사업명] 여수시 도시형폐기물 종합처리시설 소각시설 화격자 제작·구매 및 설치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</row>
    <row r="4" spans="1:15" ht="20.100000000000001" customHeight="1" x14ac:dyDescent="0.3">
      <c r="A4" s="263" t="s">
        <v>15</v>
      </c>
      <c r="B4" s="265" t="s">
        <v>103</v>
      </c>
      <c r="C4" s="26" t="s">
        <v>104</v>
      </c>
      <c r="D4" s="26" t="s">
        <v>105</v>
      </c>
      <c r="E4" s="265" t="s">
        <v>17</v>
      </c>
      <c r="F4" s="267" t="s">
        <v>18</v>
      </c>
      <c r="G4" s="269" t="s">
        <v>19</v>
      </c>
      <c r="H4" s="270"/>
      <c r="I4" s="271" t="s">
        <v>20</v>
      </c>
      <c r="J4" s="271"/>
      <c r="K4" s="269" t="s">
        <v>21</v>
      </c>
      <c r="L4" s="270"/>
      <c r="M4" s="269" t="s">
        <v>196</v>
      </c>
      <c r="N4" s="270"/>
      <c r="O4" s="7" t="s">
        <v>4</v>
      </c>
    </row>
    <row r="5" spans="1:15" ht="20.100000000000001" customHeight="1" x14ac:dyDescent="0.3">
      <c r="A5" s="264"/>
      <c r="B5" s="266"/>
      <c r="C5" s="27" t="s">
        <v>106</v>
      </c>
      <c r="D5" s="27" t="s">
        <v>106</v>
      </c>
      <c r="E5" s="266"/>
      <c r="F5" s="268"/>
      <c r="G5" s="154" t="s">
        <v>75</v>
      </c>
      <c r="H5" s="155" t="s">
        <v>76</v>
      </c>
      <c r="I5" s="9" t="s">
        <v>75</v>
      </c>
      <c r="J5" s="120" t="s">
        <v>76</v>
      </c>
      <c r="K5" s="154" t="s">
        <v>75</v>
      </c>
      <c r="L5" s="155" t="s">
        <v>76</v>
      </c>
      <c r="M5" s="154" t="s">
        <v>75</v>
      </c>
      <c r="N5" s="155" t="s">
        <v>76</v>
      </c>
      <c r="O5" s="121"/>
    </row>
    <row r="6" spans="1:15" ht="20.100000000000001" customHeight="1" x14ac:dyDescent="0.3">
      <c r="A6" s="82" t="s">
        <v>194</v>
      </c>
      <c r="B6" s="83"/>
      <c r="C6" s="20"/>
      <c r="D6" s="84"/>
      <c r="E6" s="20"/>
      <c r="F6" s="124"/>
      <c r="G6" s="156"/>
      <c r="H6" s="157"/>
      <c r="I6" s="139"/>
      <c r="J6" s="130"/>
      <c r="K6" s="179"/>
      <c r="L6" s="157"/>
      <c r="M6" s="179"/>
      <c r="N6" s="157"/>
      <c r="O6" s="149"/>
    </row>
    <row r="7" spans="1:15" ht="20.100000000000001" customHeight="1" x14ac:dyDescent="0.3">
      <c r="A7" s="187" t="str">
        <f>산출내역서!A6</f>
        <v>1. 화격자 제작</v>
      </c>
      <c r="B7" s="76"/>
      <c r="C7" s="22"/>
      <c r="D7" s="85"/>
      <c r="E7" s="22"/>
      <c r="F7" s="125"/>
      <c r="G7" s="160"/>
      <c r="H7" s="161"/>
      <c r="I7" s="141"/>
      <c r="J7" s="132"/>
      <c r="K7" s="160"/>
      <c r="L7" s="161"/>
      <c r="M7" s="160"/>
      <c r="N7" s="161"/>
      <c r="O7" s="183"/>
    </row>
    <row r="8" spans="1:15" ht="20.100000000000001" customHeight="1" x14ac:dyDescent="0.3">
      <c r="A8" s="81" t="str">
        <f>산출내역서!A7</f>
        <v>1.1. 화격자</v>
      </c>
      <c r="B8" s="76" t="str">
        <f>산출근거!B7</f>
        <v>TH901</v>
      </c>
      <c r="C8" s="22">
        <f>산출근거!C29</f>
        <v>376.5</v>
      </c>
      <c r="D8" s="85">
        <f>산출근거!I29</f>
        <v>10586.800000000001</v>
      </c>
      <c r="E8" s="22" t="s">
        <v>173</v>
      </c>
      <c r="F8" s="125">
        <v>1</v>
      </c>
      <c r="G8" s="160">
        <f>산출내역서!H32</f>
        <v>0</v>
      </c>
      <c r="H8" s="161">
        <f>F8*G8</f>
        <v>0</v>
      </c>
      <c r="I8" s="141">
        <f>산출내역서!J32</f>
        <v>0</v>
      </c>
      <c r="J8" s="132">
        <f>F8*I8</f>
        <v>0</v>
      </c>
      <c r="K8" s="160">
        <f>산출내역서!L32</f>
        <v>0</v>
      </c>
      <c r="L8" s="161">
        <f>F8*K8</f>
        <v>0</v>
      </c>
      <c r="M8" s="160">
        <f>G8+I8+K8</f>
        <v>0</v>
      </c>
      <c r="N8" s="161">
        <f>F8*M8</f>
        <v>0</v>
      </c>
      <c r="O8" s="220"/>
    </row>
    <row r="9" spans="1:15" ht="20.100000000000001" customHeight="1" x14ac:dyDescent="0.3">
      <c r="A9" s="81" t="str">
        <f>산출내역서!A36</f>
        <v>1.2. 화격자 부속품비</v>
      </c>
      <c r="B9" s="76"/>
      <c r="C9" s="22"/>
      <c r="D9" s="85"/>
      <c r="E9" s="22" t="s">
        <v>173</v>
      </c>
      <c r="F9" s="125">
        <v>1</v>
      </c>
      <c r="G9" s="160">
        <f>산출내역서!H65</f>
        <v>0</v>
      </c>
      <c r="H9" s="161">
        <f>F9*G9</f>
        <v>0</v>
      </c>
      <c r="I9" s="141">
        <f>산출내역서!J65</f>
        <v>0</v>
      </c>
      <c r="J9" s="132">
        <f>F9*I9</f>
        <v>0</v>
      </c>
      <c r="K9" s="160">
        <f>산출내역서!L65</f>
        <v>0</v>
      </c>
      <c r="L9" s="161">
        <f t="shared" ref="L9:L10" si="0">F9*K9</f>
        <v>0</v>
      </c>
      <c r="M9" s="160">
        <f t="shared" ref="M9:M10" si="1">G9+I9+K9</f>
        <v>0</v>
      </c>
      <c r="N9" s="161">
        <f t="shared" ref="N9:N10" si="2">F9*M9</f>
        <v>0</v>
      </c>
      <c r="O9" s="220"/>
    </row>
    <row r="10" spans="1:15" ht="20.100000000000001" customHeight="1" x14ac:dyDescent="0.3">
      <c r="A10" s="81" t="str">
        <f>산출내역서!A69</f>
        <v>1.3. 화격자 검사비</v>
      </c>
      <c r="B10" s="76"/>
      <c r="C10" s="22"/>
      <c r="D10" s="85"/>
      <c r="E10" s="22" t="s">
        <v>173</v>
      </c>
      <c r="F10" s="125">
        <v>1</v>
      </c>
      <c r="G10" s="160"/>
      <c r="H10" s="161"/>
      <c r="I10" s="141"/>
      <c r="J10" s="161"/>
      <c r="K10" s="160">
        <f>산출내역서!L98</f>
        <v>0</v>
      </c>
      <c r="L10" s="161">
        <f t="shared" si="0"/>
        <v>0</v>
      </c>
      <c r="M10" s="160">
        <f t="shared" si="1"/>
        <v>0</v>
      </c>
      <c r="N10" s="161">
        <f t="shared" si="2"/>
        <v>0</v>
      </c>
      <c r="O10" s="220"/>
    </row>
    <row r="11" spans="1:15" ht="20.100000000000001" customHeight="1" x14ac:dyDescent="0.3">
      <c r="A11" s="81" t="str">
        <f>산출내역서!A102</f>
        <v>1.4. 일반관리비</v>
      </c>
      <c r="B11" s="261" t="s">
        <v>64</v>
      </c>
      <c r="C11" s="259"/>
      <c r="D11" s="259"/>
      <c r="E11" s="260"/>
      <c r="F11" s="125"/>
      <c r="G11" s="160"/>
      <c r="H11" s="161"/>
      <c r="I11" s="141"/>
      <c r="J11" s="161"/>
      <c r="K11" s="160"/>
      <c r="L11" s="161"/>
      <c r="M11" s="160"/>
      <c r="N11" s="161">
        <f>산출내역서!N102</f>
        <v>0</v>
      </c>
      <c r="O11" s="191"/>
    </row>
    <row r="12" spans="1:15" ht="20.100000000000001" customHeight="1" x14ac:dyDescent="0.3">
      <c r="A12" s="81" t="str">
        <f>산출내역서!A104</f>
        <v>1.5. 이윤</v>
      </c>
      <c r="B12" s="261" t="s">
        <v>65</v>
      </c>
      <c r="C12" s="259"/>
      <c r="D12" s="259"/>
      <c r="E12" s="260"/>
      <c r="F12" s="125"/>
      <c r="G12" s="160"/>
      <c r="H12" s="161"/>
      <c r="I12" s="141"/>
      <c r="J12" s="132"/>
      <c r="K12" s="160"/>
      <c r="L12" s="161"/>
      <c r="M12" s="160"/>
      <c r="N12" s="161">
        <f>산출내역서!N104</f>
        <v>0</v>
      </c>
      <c r="O12" s="122"/>
    </row>
    <row r="13" spans="1:15" ht="20.100000000000001" customHeight="1" x14ac:dyDescent="0.3">
      <c r="A13" s="75" t="s">
        <v>200</v>
      </c>
      <c r="B13" s="76"/>
      <c r="C13" s="22"/>
      <c r="D13" s="85"/>
      <c r="E13" s="22"/>
      <c r="F13" s="125"/>
      <c r="G13" s="160"/>
      <c r="H13" s="161"/>
      <c r="I13" s="141"/>
      <c r="J13" s="132"/>
      <c r="K13" s="160"/>
      <c r="L13" s="161"/>
      <c r="M13" s="160"/>
      <c r="N13" s="161">
        <f>SUM(N8:N12)</f>
        <v>0</v>
      </c>
      <c r="O13" s="122"/>
    </row>
    <row r="14" spans="1:15" ht="20.100000000000001" customHeight="1" x14ac:dyDescent="0.3">
      <c r="A14" s="81"/>
      <c r="B14" s="76"/>
      <c r="C14" s="22"/>
      <c r="D14" s="36"/>
      <c r="E14" s="22"/>
      <c r="F14" s="127"/>
      <c r="G14" s="170"/>
      <c r="H14" s="176"/>
      <c r="I14" s="144"/>
      <c r="J14" s="137"/>
      <c r="K14" s="170"/>
      <c r="L14" s="171"/>
      <c r="M14" s="170"/>
      <c r="N14" s="161"/>
      <c r="O14" s="122"/>
    </row>
    <row r="15" spans="1:15" ht="20.100000000000001" customHeight="1" x14ac:dyDescent="0.3">
      <c r="A15" s="81"/>
      <c r="B15" s="76"/>
      <c r="C15" s="22"/>
      <c r="D15" s="36"/>
      <c r="E15" s="22"/>
      <c r="F15" s="127"/>
      <c r="G15" s="228"/>
      <c r="H15" s="171"/>
      <c r="I15" s="144"/>
      <c r="J15" s="135"/>
      <c r="K15" s="170"/>
      <c r="L15" s="171"/>
      <c r="M15" s="170"/>
      <c r="N15" s="171"/>
      <c r="O15" s="122"/>
    </row>
    <row r="16" spans="1:15" ht="20.100000000000001" customHeight="1" x14ac:dyDescent="0.3">
      <c r="A16" s="187" t="str">
        <f>산출내역서!A135</f>
        <v>2. 화격자 교체비</v>
      </c>
      <c r="B16" s="76"/>
      <c r="C16" s="22"/>
      <c r="D16" s="36"/>
      <c r="E16" s="22"/>
      <c r="F16" s="127"/>
      <c r="G16" s="170"/>
      <c r="H16" s="171"/>
      <c r="I16" s="144"/>
      <c r="J16" s="135"/>
      <c r="K16" s="170"/>
      <c r="L16" s="171"/>
      <c r="M16" s="170"/>
      <c r="N16" s="161"/>
      <c r="O16" s="122"/>
    </row>
    <row r="17" spans="1:15" ht="20.100000000000001" customHeight="1" x14ac:dyDescent="0.3">
      <c r="A17" s="81" t="str">
        <f>산출내역서!A136</f>
        <v>2.1. 화격자 설치비</v>
      </c>
      <c r="B17" s="76"/>
      <c r="C17" s="22"/>
      <c r="D17" s="36"/>
      <c r="E17" s="22" t="s">
        <v>173</v>
      </c>
      <c r="F17" s="127">
        <v>1</v>
      </c>
      <c r="G17" s="170"/>
      <c r="H17" s="171"/>
      <c r="I17" s="144">
        <f>산출내역서!J142</f>
        <v>0</v>
      </c>
      <c r="J17" s="135">
        <f>F17*I17</f>
        <v>0</v>
      </c>
      <c r="K17" s="170"/>
      <c r="L17" s="171"/>
      <c r="M17" s="170">
        <f>G17+I17+K17</f>
        <v>0</v>
      </c>
      <c r="N17" s="171">
        <f>F17*M17</f>
        <v>0</v>
      </c>
      <c r="O17" s="191"/>
    </row>
    <row r="18" spans="1:15" ht="20.100000000000001" customHeight="1" x14ac:dyDescent="0.3">
      <c r="A18" s="81" t="str">
        <f>산출내역서!A144</f>
        <v>2.2. 화격자 철거비</v>
      </c>
      <c r="B18" s="76"/>
      <c r="C18" s="22"/>
      <c r="D18" s="36"/>
      <c r="E18" s="22" t="s">
        <v>173</v>
      </c>
      <c r="F18" s="127">
        <v>1</v>
      </c>
      <c r="G18" s="170"/>
      <c r="H18" s="171"/>
      <c r="I18" s="144">
        <f>산출내역서!J146</f>
        <v>0</v>
      </c>
      <c r="J18" s="135">
        <f>F18*I18</f>
        <v>0</v>
      </c>
      <c r="K18" s="170"/>
      <c r="L18" s="171"/>
      <c r="M18" s="170">
        <f>G18+I18+K18</f>
        <v>0</v>
      </c>
      <c r="N18" s="171">
        <f>F18*M18</f>
        <v>0</v>
      </c>
      <c r="O18" s="191"/>
    </row>
    <row r="19" spans="1:15" ht="20.100000000000001" customHeight="1" x14ac:dyDescent="0.3">
      <c r="A19" s="75" t="s">
        <v>200</v>
      </c>
      <c r="B19" s="76"/>
      <c r="C19" s="22"/>
      <c r="D19" s="36"/>
      <c r="E19" s="22"/>
      <c r="F19" s="127"/>
      <c r="G19" s="170"/>
      <c r="H19" s="171"/>
      <c r="I19" s="144"/>
      <c r="J19" s="135"/>
      <c r="K19" s="170"/>
      <c r="L19" s="171"/>
      <c r="M19" s="170"/>
      <c r="N19" s="171">
        <f>SUM(N17:N18)</f>
        <v>0</v>
      </c>
      <c r="O19" s="122"/>
    </row>
    <row r="20" spans="1:15" ht="20.100000000000001" customHeight="1" x14ac:dyDescent="0.3">
      <c r="A20" s="80"/>
      <c r="B20" s="76"/>
      <c r="C20" s="22"/>
      <c r="D20" s="36"/>
      <c r="E20" s="22"/>
      <c r="F20" s="127"/>
      <c r="G20" s="170"/>
      <c r="H20" s="171"/>
      <c r="I20" s="144"/>
      <c r="J20" s="135"/>
      <c r="K20" s="170"/>
      <c r="L20" s="171"/>
      <c r="M20" s="170"/>
      <c r="N20" s="171"/>
      <c r="O20" s="122"/>
    </row>
    <row r="21" spans="1:15" ht="20.100000000000001" customHeight="1" x14ac:dyDescent="0.3">
      <c r="A21" s="80"/>
      <c r="B21" s="76"/>
      <c r="C21" s="22"/>
      <c r="D21" s="36"/>
      <c r="E21" s="22"/>
      <c r="F21" s="127"/>
      <c r="G21" s="170"/>
      <c r="H21" s="171"/>
      <c r="I21" s="144"/>
      <c r="J21" s="135"/>
      <c r="K21" s="170"/>
      <c r="L21" s="171"/>
      <c r="M21" s="170"/>
      <c r="N21" s="171"/>
      <c r="O21" s="122"/>
    </row>
    <row r="22" spans="1:15" ht="20.100000000000001" customHeight="1" x14ac:dyDescent="0.3">
      <c r="A22" s="80"/>
      <c r="B22" s="76"/>
      <c r="C22" s="22"/>
      <c r="D22" s="36"/>
      <c r="E22" s="22"/>
      <c r="F22" s="127"/>
      <c r="G22" s="170"/>
      <c r="H22" s="171"/>
      <c r="I22" s="144"/>
      <c r="J22" s="135"/>
      <c r="K22" s="170"/>
      <c r="L22" s="171"/>
      <c r="M22" s="170"/>
      <c r="N22" s="171"/>
      <c r="O22" s="122"/>
    </row>
    <row r="23" spans="1:15" ht="20.100000000000001" customHeight="1" x14ac:dyDescent="0.3">
      <c r="A23" s="80"/>
      <c r="B23" s="76"/>
      <c r="C23" s="22"/>
      <c r="D23" s="36"/>
      <c r="E23" s="22"/>
      <c r="F23" s="127"/>
      <c r="G23" s="170"/>
      <c r="H23" s="171"/>
      <c r="I23" s="144"/>
      <c r="J23" s="135"/>
      <c r="K23" s="170"/>
      <c r="L23" s="171"/>
      <c r="M23" s="170"/>
      <c r="N23" s="171"/>
      <c r="O23" s="122"/>
    </row>
    <row r="24" spans="1:15" ht="20.100000000000001" customHeight="1" x14ac:dyDescent="0.3">
      <c r="A24" s="80"/>
      <c r="B24" s="76"/>
      <c r="C24" s="22"/>
      <c r="D24" s="36"/>
      <c r="E24" s="22"/>
      <c r="F24" s="127"/>
      <c r="G24" s="170"/>
      <c r="H24" s="171"/>
      <c r="I24" s="144"/>
      <c r="J24" s="135"/>
      <c r="K24" s="170"/>
      <c r="L24" s="171"/>
      <c r="M24" s="170"/>
      <c r="N24" s="171"/>
      <c r="O24" s="122"/>
    </row>
    <row r="25" spans="1:15" ht="20.100000000000001" customHeight="1" x14ac:dyDescent="0.3">
      <c r="A25" s="80"/>
      <c r="B25" s="76"/>
      <c r="C25" s="22"/>
      <c r="D25" s="36"/>
      <c r="E25" s="22"/>
      <c r="F25" s="127"/>
      <c r="G25" s="170"/>
      <c r="H25" s="171"/>
      <c r="I25" s="144"/>
      <c r="J25" s="135"/>
      <c r="K25" s="170"/>
      <c r="L25" s="171"/>
      <c r="M25" s="170"/>
      <c r="N25" s="171"/>
      <c r="O25" s="122"/>
    </row>
    <row r="26" spans="1:15" ht="20.100000000000001" customHeight="1" x14ac:dyDescent="0.3">
      <c r="A26" s="80"/>
      <c r="B26" s="76"/>
      <c r="C26" s="22"/>
      <c r="D26" s="36"/>
      <c r="E26" s="22"/>
      <c r="F26" s="127"/>
      <c r="G26" s="170"/>
      <c r="H26" s="171"/>
      <c r="I26" s="144"/>
      <c r="J26" s="135"/>
      <c r="K26" s="170"/>
      <c r="L26" s="171"/>
      <c r="M26" s="170"/>
      <c r="N26" s="171"/>
      <c r="O26" s="122"/>
    </row>
    <row r="27" spans="1:15" ht="20.100000000000001" customHeight="1" x14ac:dyDescent="0.3">
      <c r="A27" s="80"/>
      <c r="B27" s="76"/>
      <c r="C27" s="22"/>
      <c r="D27" s="36"/>
      <c r="E27" s="22"/>
      <c r="F27" s="127"/>
      <c r="G27" s="170"/>
      <c r="H27" s="171"/>
      <c r="I27" s="144"/>
      <c r="J27" s="135"/>
      <c r="K27" s="170"/>
      <c r="L27" s="171"/>
      <c r="M27" s="170"/>
      <c r="N27" s="171"/>
      <c r="O27" s="122"/>
    </row>
    <row r="28" spans="1:15" ht="20.100000000000001" customHeight="1" x14ac:dyDescent="0.3">
      <c r="A28" s="80"/>
      <c r="B28" s="76"/>
      <c r="C28" s="22"/>
      <c r="D28" s="36"/>
      <c r="E28" s="22"/>
      <c r="F28" s="127"/>
      <c r="G28" s="170"/>
      <c r="H28" s="171"/>
      <c r="I28" s="144"/>
      <c r="J28" s="135"/>
      <c r="K28" s="170"/>
      <c r="L28" s="171"/>
      <c r="M28" s="170"/>
      <c r="N28" s="171"/>
      <c r="O28" s="122"/>
    </row>
    <row r="29" spans="1:15" ht="20.100000000000001" customHeight="1" x14ac:dyDescent="0.3">
      <c r="A29" s="80"/>
      <c r="B29" s="76"/>
      <c r="C29" s="22"/>
      <c r="D29" s="36"/>
      <c r="E29" s="22"/>
      <c r="F29" s="127"/>
      <c r="G29" s="170"/>
      <c r="H29" s="171"/>
      <c r="I29" s="144"/>
      <c r="J29" s="135"/>
      <c r="K29" s="170"/>
      <c r="L29" s="171"/>
      <c r="M29" s="170"/>
      <c r="N29" s="171"/>
      <c r="O29" s="122"/>
    </row>
    <row r="30" spans="1:15" ht="20.100000000000001" customHeight="1" x14ac:dyDescent="0.3">
      <c r="A30" s="73"/>
      <c r="B30" s="86"/>
      <c r="C30" s="22"/>
      <c r="D30" s="36"/>
      <c r="E30" s="22"/>
      <c r="F30" s="127"/>
      <c r="G30" s="170"/>
      <c r="H30" s="171"/>
      <c r="I30" s="144"/>
      <c r="J30" s="135"/>
      <c r="K30" s="170"/>
      <c r="L30" s="171"/>
      <c r="M30" s="170"/>
      <c r="N30" s="171"/>
      <c r="O30" s="122"/>
    </row>
    <row r="31" spans="1:15" ht="20.100000000000001" customHeight="1" x14ac:dyDescent="0.3">
      <c r="A31" s="73"/>
      <c r="B31" s="86"/>
      <c r="C31" s="22"/>
      <c r="D31" s="36"/>
      <c r="E31" s="22"/>
      <c r="F31" s="127"/>
      <c r="G31" s="170"/>
      <c r="H31" s="171"/>
      <c r="I31" s="144"/>
      <c r="J31" s="135"/>
      <c r="K31" s="170"/>
      <c r="L31" s="171"/>
      <c r="M31" s="170"/>
      <c r="N31" s="171"/>
      <c r="O31" s="122"/>
    </row>
    <row r="32" spans="1:15" ht="20.100000000000001" customHeight="1" x14ac:dyDescent="0.3">
      <c r="A32" s="75" t="s">
        <v>77</v>
      </c>
      <c r="B32" s="86"/>
      <c r="C32" s="22"/>
      <c r="D32" s="36"/>
      <c r="E32" s="22"/>
      <c r="F32" s="127"/>
      <c r="G32" s="170"/>
      <c r="H32" s="171">
        <f>H11+H16</f>
        <v>0</v>
      </c>
      <c r="I32" s="144">
        <f t="shared" ref="I32:L32" si="3">I11+I16</f>
        <v>0</v>
      </c>
      <c r="J32" s="135">
        <f t="shared" si="3"/>
        <v>0</v>
      </c>
      <c r="K32" s="170">
        <f t="shared" si="3"/>
        <v>0</v>
      </c>
      <c r="L32" s="171">
        <f t="shared" si="3"/>
        <v>0</v>
      </c>
      <c r="M32" s="170"/>
      <c r="N32" s="171">
        <f>N13+N19</f>
        <v>0</v>
      </c>
      <c r="O32" s="122"/>
    </row>
    <row r="33" spans="1:15" ht="20.100000000000001" customHeight="1" thickBot="1" x14ac:dyDescent="0.35">
      <c r="A33" s="74"/>
      <c r="B33" s="87"/>
      <c r="C33" s="29"/>
      <c r="D33" s="72"/>
      <c r="E33" s="29"/>
      <c r="F33" s="126"/>
      <c r="G33" s="163"/>
      <c r="H33" s="164"/>
      <c r="I33" s="142"/>
      <c r="J33" s="133"/>
      <c r="K33" s="163"/>
      <c r="L33" s="164"/>
      <c r="M33" s="163"/>
      <c r="N33" s="164"/>
      <c r="O33" s="123"/>
    </row>
  </sheetData>
  <mergeCells count="12">
    <mergeCell ref="B12:E12"/>
    <mergeCell ref="B11:E11"/>
    <mergeCell ref="A1:O2"/>
    <mergeCell ref="A3:O3"/>
    <mergeCell ref="A4:A5"/>
    <mergeCell ref="B4:B5"/>
    <mergeCell ref="E4:E5"/>
    <mergeCell ref="F4:F5"/>
    <mergeCell ref="G4:H4"/>
    <mergeCell ref="I4:J4"/>
    <mergeCell ref="K4:L4"/>
    <mergeCell ref="M4:N4"/>
  </mergeCells>
  <phoneticPr fontId="2" type="noConversion"/>
  <pageMargins left="0.23622047244094491" right="0.23622047244094491" top="0.74803149606299213" bottom="0.23622047244094491" header="0.31496062992125984" footer="0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73DE-D8D1-458F-9426-88A0D964C64E}">
  <sheetPr>
    <pageSetUpPr fitToPage="1"/>
  </sheetPr>
  <dimension ref="A1:O165"/>
  <sheetViews>
    <sheetView tabSelected="1" view="pageBreakPreview" zoomScaleNormal="100" zoomScaleSheetLayoutView="100" workbookViewId="0">
      <selection activeCell="W161" sqref="W161"/>
    </sheetView>
  </sheetViews>
  <sheetFormatPr defaultRowHeight="16.5" x14ac:dyDescent="0.3"/>
  <cols>
    <col min="1" max="1" width="30.625" customWidth="1"/>
    <col min="2" max="6" width="9.625" customWidth="1"/>
    <col min="7" max="15" width="11.625" customWidth="1"/>
  </cols>
  <sheetData>
    <row r="1" spans="1:15" x14ac:dyDescent="0.3">
      <c r="A1" s="262" t="s">
        <v>163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5" x14ac:dyDescent="0.3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15" ht="17.25" thickBot="1" x14ac:dyDescent="0.35">
      <c r="A3" s="241" t="str">
        <f>원가계산서!A3</f>
        <v>[사업명] 여수시 도시형폐기물 종합처리시설 소각시설 화격자 제작·구매 및 설치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</row>
    <row r="4" spans="1:15" x14ac:dyDescent="0.3">
      <c r="A4" s="263" t="s">
        <v>15</v>
      </c>
      <c r="B4" s="265" t="s">
        <v>103</v>
      </c>
      <c r="C4" s="26" t="s">
        <v>104</v>
      </c>
      <c r="D4" s="26" t="s">
        <v>105</v>
      </c>
      <c r="E4" s="265" t="s">
        <v>17</v>
      </c>
      <c r="F4" s="284" t="s">
        <v>18</v>
      </c>
      <c r="G4" s="269" t="s">
        <v>19</v>
      </c>
      <c r="H4" s="270"/>
      <c r="I4" s="271" t="s">
        <v>20</v>
      </c>
      <c r="J4" s="271"/>
      <c r="K4" s="269" t="s">
        <v>21</v>
      </c>
      <c r="L4" s="270"/>
      <c r="M4" s="269" t="s">
        <v>196</v>
      </c>
      <c r="N4" s="270"/>
      <c r="O4" s="7" t="s">
        <v>4</v>
      </c>
    </row>
    <row r="5" spans="1:15" x14ac:dyDescent="0.3">
      <c r="A5" s="264"/>
      <c r="B5" s="266"/>
      <c r="C5" s="27" t="s">
        <v>106</v>
      </c>
      <c r="D5" s="27" t="s">
        <v>106</v>
      </c>
      <c r="E5" s="266"/>
      <c r="F5" s="285"/>
      <c r="G5" s="154" t="s">
        <v>75</v>
      </c>
      <c r="H5" s="155" t="s">
        <v>76</v>
      </c>
      <c r="I5" s="9" t="s">
        <v>75</v>
      </c>
      <c r="J5" s="120" t="s">
        <v>76</v>
      </c>
      <c r="K5" s="154" t="s">
        <v>75</v>
      </c>
      <c r="L5" s="155" t="s">
        <v>76</v>
      </c>
      <c r="M5" s="154" t="s">
        <v>75</v>
      </c>
      <c r="N5" s="155" t="s">
        <v>76</v>
      </c>
      <c r="O5" s="121"/>
    </row>
    <row r="6" spans="1:15" ht="20.100000000000001" customHeight="1" x14ac:dyDescent="0.3">
      <c r="A6" s="82" t="s">
        <v>193</v>
      </c>
      <c r="B6" s="83"/>
      <c r="C6" s="20"/>
      <c r="D6" s="84"/>
      <c r="E6" s="20"/>
      <c r="F6" s="124"/>
      <c r="G6" s="156"/>
      <c r="H6" s="157"/>
      <c r="I6" s="139"/>
      <c r="J6" s="130"/>
      <c r="K6" s="179"/>
      <c r="L6" s="157"/>
      <c r="M6" s="179"/>
      <c r="N6" s="157"/>
      <c r="O6" s="148"/>
    </row>
    <row r="7" spans="1:15" ht="20.100000000000001" customHeight="1" x14ac:dyDescent="0.3">
      <c r="A7" s="118" t="s">
        <v>159</v>
      </c>
      <c r="B7" s="98"/>
      <c r="C7" s="20"/>
      <c r="D7" s="84"/>
      <c r="E7" s="20"/>
      <c r="F7" s="124"/>
      <c r="G7" s="158"/>
      <c r="H7" s="159"/>
      <c r="I7" s="140"/>
      <c r="J7" s="131"/>
      <c r="K7" s="180"/>
      <c r="L7" s="159"/>
      <c r="M7" s="180"/>
      <c r="N7" s="159"/>
      <c r="O7" s="149"/>
    </row>
    <row r="8" spans="1:15" ht="20.100000000000001" customHeight="1" x14ac:dyDescent="0.3">
      <c r="A8" s="80" t="s">
        <v>81</v>
      </c>
      <c r="B8" s="76" t="s">
        <v>107</v>
      </c>
      <c r="C8" s="22">
        <v>14.7</v>
      </c>
      <c r="D8" s="85">
        <v>279.3</v>
      </c>
      <c r="E8" s="22" t="s">
        <v>108</v>
      </c>
      <c r="F8" s="125">
        <v>19</v>
      </c>
      <c r="G8" s="160"/>
      <c r="H8" s="161">
        <f>F8*G8</f>
        <v>0</v>
      </c>
      <c r="I8" s="141"/>
      <c r="J8" s="132">
        <f>F8*I8</f>
        <v>0</v>
      </c>
      <c r="K8" s="160"/>
      <c r="L8" s="161">
        <f>F8*K8</f>
        <v>0</v>
      </c>
      <c r="M8" s="160">
        <f>G8+I8+K8</f>
        <v>0</v>
      </c>
      <c r="N8" s="161">
        <f>F8*M8</f>
        <v>0</v>
      </c>
      <c r="O8" s="201"/>
    </row>
    <row r="9" spans="1:15" ht="20.100000000000001" customHeight="1" x14ac:dyDescent="0.3">
      <c r="A9" s="80" t="s">
        <v>82</v>
      </c>
      <c r="B9" s="76" t="s">
        <v>107</v>
      </c>
      <c r="C9" s="22">
        <v>16.399999999999999</v>
      </c>
      <c r="D9" s="85">
        <v>360.79999999999995</v>
      </c>
      <c r="E9" s="22" t="s">
        <v>108</v>
      </c>
      <c r="F9" s="125">
        <v>22</v>
      </c>
      <c r="G9" s="160"/>
      <c r="H9" s="161">
        <f t="shared" ref="H9:H29" si="0">F9*G9</f>
        <v>0</v>
      </c>
      <c r="I9" s="141"/>
      <c r="J9" s="132">
        <f t="shared" ref="J9:J29" si="1">F9*I9</f>
        <v>0</v>
      </c>
      <c r="K9" s="160"/>
      <c r="L9" s="161">
        <f t="shared" ref="L9:L29" si="2">F9*K9</f>
        <v>0</v>
      </c>
      <c r="M9" s="160">
        <f t="shared" ref="M9:M29" si="3">G9+I9+K9</f>
        <v>0</v>
      </c>
      <c r="N9" s="161">
        <f t="shared" ref="N9:N28" si="4">F9*M9</f>
        <v>0</v>
      </c>
      <c r="O9" s="203"/>
    </row>
    <row r="10" spans="1:15" ht="20.100000000000001" customHeight="1" x14ac:dyDescent="0.3">
      <c r="A10" s="80" t="s">
        <v>83</v>
      </c>
      <c r="B10" s="76" t="s">
        <v>107</v>
      </c>
      <c r="C10" s="22">
        <v>7.8</v>
      </c>
      <c r="D10" s="85">
        <v>304.2</v>
      </c>
      <c r="E10" s="22" t="s">
        <v>108</v>
      </c>
      <c r="F10" s="125">
        <v>39</v>
      </c>
      <c r="G10" s="160"/>
      <c r="H10" s="161">
        <f t="shared" si="0"/>
        <v>0</v>
      </c>
      <c r="I10" s="141"/>
      <c r="J10" s="132">
        <f t="shared" si="1"/>
        <v>0</v>
      </c>
      <c r="K10" s="160"/>
      <c r="L10" s="161">
        <f t="shared" si="2"/>
        <v>0</v>
      </c>
      <c r="M10" s="160">
        <f t="shared" si="3"/>
        <v>0</v>
      </c>
      <c r="N10" s="161">
        <f t="shared" si="4"/>
        <v>0</v>
      </c>
      <c r="O10" s="202"/>
    </row>
    <row r="11" spans="1:15" ht="20.100000000000001" customHeight="1" x14ac:dyDescent="0.3">
      <c r="A11" s="80" t="s">
        <v>84</v>
      </c>
      <c r="B11" s="76" t="s">
        <v>107</v>
      </c>
      <c r="C11" s="22">
        <v>22.9</v>
      </c>
      <c r="D11" s="85">
        <v>2404.5</v>
      </c>
      <c r="E11" s="22" t="s">
        <v>108</v>
      </c>
      <c r="F11" s="125">
        <v>105</v>
      </c>
      <c r="G11" s="160"/>
      <c r="H11" s="161">
        <f t="shared" si="0"/>
        <v>0</v>
      </c>
      <c r="I11" s="141"/>
      <c r="J11" s="132">
        <f t="shared" si="1"/>
        <v>0</v>
      </c>
      <c r="K11" s="160"/>
      <c r="L11" s="161">
        <f t="shared" si="2"/>
        <v>0</v>
      </c>
      <c r="M11" s="160">
        <f t="shared" si="3"/>
        <v>0</v>
      </c>
      <c r="N11" s="161">
        <f t="shared" si="4"/>
        <v>0</v>
      </c>
      <c r="O11" s="202"/>
    </row>
    <row r="12" spans="1:15" ht="20.100000000000001" customHeight="1" x14ac:dyDescent="0.3">
      <c r="A12" s="80" t="s">
        <v>85</v>
      </c>
      <c r="B12" s="76" t="s">
        <v>107</v>
      </c>
      <c r="C12" s="22">
        <v>25.4</v>
      </c>
      <c r="D12" s="85">
        <v>1524</v>
      </c>
      <c r="E12" s="22" t="s">
        <v>108</v>
      </c>
      <c r="F12" s="125">
        <v>60</v>
      </c>
      <c r="G12" s="160"/>
      <c r="H12" s="162">
        <f t="shared" si="0"/>
        <v>0</v>
      </c>
      <c r="I12" s="141"/>
      <c r="J12" s="132">
        <f t="shared" si="1"/>
        <v>0</v>
      </c>
      <c r="K12" s="160"/>
      <c r="L12" s="161">
        <f t="shared" si="2"/>
        <v>0</v>
      </c>
      <c r="M12" s="160">
        <f t="shared" si="3"/>
        <v>0</v>
      </c>
      <c r="N12" s="161">
        <f t="shared" si="4"/>
        <v>0</v>
      </c>
      <c r="O12" s="202"/>
    </row>
    <row r="13" spans="1:15" ht="20.100000000000001" customHeight="1" x14ac:dyDescent="0.3">
      <c r="A13" s="80" t="s">
        <v>86</v>
      </c>
      <c r="B13" s="76" t="s">
        <v>107</v>
      </c>
      <c r="C13" s="22">
        <v>25.6</v>
      </c>
      <c r="D13" s="85">
        <v>921.6</v>
      </c>
      <c r="E13" s="22" t="s">
        <v>108</v>
      </c>
      <c r="F13" s="125">
        <v>36</v>
      </c>
      <c r="G13" s="160"/>
      <c r="H13" s="161">
        <f t="shared" si="0"/>
        <v>0</v>
      </c>
      <c r="I13" s="141"/>
      <c r="J13" s="132">
        <f t="shared" si="1"/>
        <v>0</v>
      </c>
      <c r="K13" s="160"/>
      <c r="L13" s="161">
        <f t="shared" si="2"/>
        <v>0</v>
      </c>
      <c r="M13" s="160">
        <f t="shared" si="3"/>
        <v>0</v>
      </c>
      <c r="N13" s="161">
        <f t="shared" si="4"/>
        <v>0</v>
      </c>
      <c r="O13" s="202"/>
    </row>
    <row r="14" spans="1:15" ht="20.100000000000001" customHeight="1" x14ac:dyDescent="0.3">
      <c r="A14" s="80" t="s">
        <v>87</v>
      </c>
      <c r="B14" s="76" t="s">
        <v>107</v>
      </c>
      <c r="C14" s="22">
        <v>25.6</v>
      </c>
      <c r="D14" s="85">
        <v>921.6</v>
      </c>
      <c r="E14" s="22" t="s">
        <v>108</v>
      </c>
      <c r="F14" s="125">
        <v>36</v>
      </c>
      <c r="G14" s="160"/>
      <c r="H14" s="161">
        <f t="shared" si="0"/>
        <v>0</v>
      </c>
      <c r="I14" s="141"/>
      <c r="J14" s="132">
        <f t="shared" si="1"/>
        <v>0</v>
      </c>
      <c r="K14" s="160"/>
      <c r="L14" s="161">
        <f t="shared" si="2"/>
        <v>0</v>
      </c>
      <c r="M14" s="160">
        <f t="shared" si="3"/>
        <v>0</v>
      </c>
      <c r="N14" s="161">
        <f t="shared" si="4"/>
        <v>0</v>
      </c>
      <c r="O14" s="202"/>
    </row>
    <row r="15" spans="1:15" ht="20.100000000000001" customHeight="1" x14ac:dyDescent="0.3">
      <c r="A15" s="80" t="s">
        <v>88</v>
      </c>
      <c r="B15" s="76" t="s">
        <v>107</v>
      </c>
      <c r="C15" s="22">
        <v>13</v>
      </c>
      <c r="D15" s="85">
        <v>273</v>
      </c>
      <c r="E15" s="22" t="s">
        <v>108</v>
      </c>
      <c r="F15" s="125">
        <v>21</v>
      </c>
      <c r="G15" s="229"/>
      <c r="H15" s="161">
        <f t="shared" si="0"/>
        <v>0</v>
      </c>
      <c r="I15" s="141"/>
      <c r="J15" s="132">
        <f t="shared" si="1"/>
        <v>0</v>
      </c>
      <c r="K15" s="160"/>
      <c r="L15" s="161">
        <f t="shared" si="2"/>
        <v>0</v>
      </c>
      <c r="M15" s="160">
        <f t="shared" si="3"/>
        <v>0</v>
      </c>
      <c r="N15" s="161">
        <f t="shared" si="4"/>
        <v>0</v>
      </c>
      <c r="O15" s="202"/>
    </row>
    <row r="16" spans="1:15" ht="20.100000000000001" customHeight="1" x14ac:dyDescent="0.3">
      <c r="A16" s="80" t="s">
        <v>89</v>
      </c>
      <c r="B16" s="76" t="s">
        <v>107</v>
      </c>
      <c r="C16" s="22">
        <v>19</v>
      </c>
      <c r="D16" s="85">
        <v>399</v>
      </c>
      <c r="E16" s="22" t="s">
        <v>108</v>
      </c>
      <c r="F16" s="125">
        <v>21</v>
      </c>
      <c r="G16" s="160"/>
      <c r="H16" s="161">
        <f t="shared" si="0"/>
        <v>0</v>
      </c>
      <c r="I16" s="141"/>
      <c r="J16" s="132">
        <f t="shared" si="1"/>
        <v>0</v>
      </c>
      <c r="K16" s="160"/>
      <c r="L16" s="161">
        <f t="shared" si="2"/>
        <v>0</v>
      </c>
      <c r="M16" s="160">
        <f t="shared" si="3"/>
        <v>0</v>
      </c>
      <c r="N16" s="161">
        <f t="shared" si="4"/>
        <v>0</v>
      </c>
      <c r="O16" s="202"/>
    </row>
    <row r="17" spans="1:15" ht="20.100000000000001" customHeight="1" x14ac:dyDescent="0.3">
      <c r="A17" s="80" t="s">
        <v>90</v>
      </c>
      <c r="B17" s="76" t="s">
        <v>107</v>
      </c>
      <c r="C17" s="22">
        <v>18</v>
      </c>
      <c r="D17" s="85">
        <v>324</v>
      </c>
      <c r="E17" s="22" t="s">
        <v>108</v>
      </c>
      <c r="F17" s="125">
        <v>18</v>
      </c>
      <c r="G17" s="160"/>
      <c r="H17" s="161">
        <f t="shared" si="0"/>
        <v>0</v>
      </c>
      <c r="I17" s="141"/>
      <c r="J17" s="132">
        <f t="shared" si="1"/>
        <v>0</v>
      </c>
      <c r="K17" s="160"/>
      <c r="L17" s="161">
        <f t="shared" si="2"/>
        <v>0</v>
      </c>
      <c r="M17" s="160">
        <f t="shared" si="3"/>
        <v>0</v>
      </c>
      <c r="N17" s="161">
        <f t="shared" si="4"/>
        <v>0</v>
      </c>
      <c r="O17" s="202"/>
    </row>
    <row r="18" spans="1:15" ht="20.100000000000001" customHeight="1" x14ac:dyDescent="0.3">
      <c r="A18" s="80" t="s">
        <v>91</v>
      </c>
      <c r="B18" s="76" t="s">
        <v>107</v>
      </c>
      <c r="C18" s="22">
        <v>18</v>
      </c>
      <c r="D18" s="85">
        <v>324</v>
      </c>
      <c r="E18" s="22" t="s">
        <v>108</v>
      </c>
      <c r="F18" s="125">
        <v>18</v>
      </c>
      <c r="G18" s="160"/>
      <c r="H18" s="161">
        <f t="shared" si="0"/>
        <v>0</v>
      </c>
      <c r="I18" s="141"/>
      <c r="J18" s="132">
        <f t="shared" si="1"/>
        <v>0</v>
      </c>
      <c r="K18" s="160"/>
      <c r="L18" s="161">
        <f t="shared" si="2"/>
        <v>0</v>
      </c>
      <c r="M18" s="160">
        <f t="shared" si="3"/>
        <v>0</v>
      </c>
      <c r="N18" s="161">
        <f t="shared" si="4"/>
        <v>0</v>
      </c>
      <c r="O18" s="202"/>
    </row>
    <row r="19" spans="1:15" ht="20.100000000000001" customHeight="1" x14ac:dyDescent="0.3">
      <c r="A19" s="80" t="s">
        <v>92</v>
      </c>
      <c r="B19" s="76" t="s">
        <v>107</v>
      </c>
      <c r="C19" s="22">
        <v>18</v>
      </c>
      <c r="D19" s="85">
        <v>270</v>
      </c>
      <c r="E19" s="22" t="s">
        <v>108</v>
      </c>
      <c r="F19" s="125">
        <v>15</v>
      </c>
      <c r="G19" s="160"/>
      <c r="H19" s="161">
        <f t="shared" si="0"/>
        <v>0</v>
      </c>
      <c r="I19" s="141"/>
      <c r="J19" s="132">
        <f t="shared" si="1"/>
        <v>0</v>
      </c>
      <c r="K19" s="160"/>
      <c r="L19" s="161">
        <f t="shared" si="2"/>
        <v>0</v>
      </c>
      <c r="M19" s="160">
        <f t="shared" si="3"/>
        <v>0</v>
      </c>
      <c r="N19" s="161">
        <f t="shared" si="4"/>
        <v>0</v>
      </c>
      <c r="O19" s="202"/>
    </row>
    <row r="20" spans="1:15" ht="20.100000000000001" customHeight="1" x14ac:dyDescent="0.3">
      <c r="A20" s="80" t="s">
        <v>93</v>
      </c>
      <c r="B20" s="76" t="s">
        <v>107</v>
      </c>
      <c r="C20" s="22">
        <v>18</v>
      </c>
      <c r="D20" s="85">
        <v>972</v>
      </c>
      <c r="E20" s="22" t="s">
        <v>108</v>
      </c>
      <c r="F20" s="125">
        <v>54</v>
      </c>
      <c r="G20" s="160"/>
      <c r="H20" s="161">
        <f t="shared" si="0"/>
        <v>0</v>
      </c>
      <c r="I20" s="141"/>
      <c r="J20" s="132">
        <f t="shared" si="1"/>
        <v>0</v>
      </c>
      <c r="K20" s="160"/>
      <c r="L20" s="161">
        <f t="shared" si="2"/>
        <v>0</v>
      </c>
      <c r="M20" s="160">
        <f t="shared" si="3"/>
        <v>0</v>
      </c>
      <c r="N20" s="161">
        <f t="shared" si="4"/>
        <v>0</v>
      </c>
      <c r="O20" s="202"/>
    </row>
    <row r="21" spans="1:15" ht="20.100000000000001" customHeight="1" x14ac:dyDescent="0.3">
      <c r="A21" s="80" t="s">
        <v>94</v>
      </c>
      <c r="B21" s="76" t="s">
        <v>107</v>
      </c>
      <c r="C21" s="22">
        <v>8</v>
      </c>
      <c r="D21" s="85">
        <v>312</v>
      </c>
      <c r="E21" s="22" t="s">
        <v>108</v>
      </c>
      <c r="F21" s="125">
        <v>39</v>
      </c>
      <c r="G21" s="160"/>
      <c r="H21" s="161">
        <f t="shared" si="0"/>
        <v>0</v>
      </c>
      <c r="I21" s="141"/>
      <c r="J21" s="132">
        <f t="shared" si="1"/>
        <v>0</v>
      </c>
      <c r="K21" s="160"/>
      <c r="L21" s="161">
        <f t="shared" si="2"/>
        <v>0</v>
      </c>
      <c r="M21" s="160">
        <f t="shared" si="3"/>
        <v>0</v>
      </c>
      <c r="N21" s="161">
        <f t="shared" si="4"/>
        <v>0</v>
      </c>
      <c r="O21" s="202"/>
    </row>
    <row r="22" spans="1:15" ht="20.100000000000001" customHeight="1" x14ac:dyDescent="0.3">
      <c r="A22" s="80" t="s">
        <v>95</v>
      </c>
      <c r="B22" s="76" t="s">
        <v>107</v>
      </c>
      <c r="C22" s="22">
        <v>8</v>
      </c>
      <c r="D22" s="85">
        <v>24</v>
      </c>
      <c r="E22" s="22" t="s">
        <v>108</v>
      </c>
      <c r="F22" s="125">
        <v>3</v>
      </c>
      <c r="G22" s="160"/>
      <c r="H22" s="161">
        <f t="shared" si="0"/>
        <v>0</v>
      </c>
      <c r="I22" s="141"/>
      <c r="J22" s="132">
        <f t="shared" si="1"/>
        <v>0</v>
      </c>
      <c r="K22" s="160"/>
      <c r="L22" s="161">
        <f t="shared" si="2"/>
        <v>0</v>
      </c>
      <c r="M22" s="160">
        <f t="shared" si="3"/>
        <v>0</v>
      </c>
      <c r="N22" s="161">
        <f t="shared" si="4"/>
        <v>0</v>
      </c>
      <c r="O22" s="202"/>
    </row>
    <row r="23" spans="1:15" ht="20.100000000000001" customHeight="1" x14ac:dyDescent="0.3">
      <c r="A23" s="80" t="s">
        <v>96</v>
      </c>
      <c r="B23" s="76" t="s">
        <v>107</v>
      </c>
      <c r="C23" s="22">
        <v>12.6</v>
      </c>
      <c r="D23" s="85">
        <v>75.599999999999994</v>
      </c>
      <c r="E23" s="22" t="s">
        <v>108</v>
      </c>
      <c r="F23" s="125">
        <v>6</v>
      </c>
      <c r="G23" s="160"/>
      <c r="H23" s="161">
        <f t="shared" si="0"/>
        <v>0</v>
      </c>
      <c r="I23" s="141"/>
      <c r="J23" s="132">
        <f t="shared" si="1"/>
        <v>0</v>
      </c>
      <c r="K23" s="160"/>
      <c r="L23" s="161">
        <f t="shared" si="2"/>
        <v>0</v>
      </c>
      <c r="M23" s="160">
        <f t="shared" si="3"/>
        <v>0</v>
      </c>
      <c r="N23" s="161">
        <f t="shared" si="4"/>
        <v>0</v>
      </c>
      <c r="O23" s="202"/>
    </row>
    <row r="24" spans="1:15" ht="20.100000000000001" customHeight="1" x14ac:dyDescent="0.3">
      <c r="A24" s="80" t="s">
        <v>97</v>
      </c>
      <c r="B24" s="76" t="s">
        <v>107</v>
      </c>
      <c r="C24" s="22">
        <v>14.6</v>
      </c>
      <c r="D24" s="85">
        <v>438</v>
      </c>
      <c r="E24" s="22" t="s">
        <v>108</v>
      </c>
      <c r="F24" s="125">
        <v>30</v>
      </c>
      <c r="G24" s="160"/>
      <c r="H24" s="161">
        <f t="shared" si="0"/>
        <v>0</v>
      </c>
      <c r="I24" s="141"/>
      <c r="J24" s="132">
        <f t="shared" si="1"/>
        <v>0</v>
      </c>
      <c r="K24" s="160"/>
      <c r="L24" s="161">
        <f t="shared" si="2"/>
        <v>0</v>
      </c>
      <c r="M24" s="160">
        <f t="shared" si="3"/>
        <v>0</v>
      </c>
      <c r="N24" s="161">
        <f t="shared" si="4"/>
        <v>0</v>
      </c>
      <c r="O24" s="202"/>
    </row>
    <row r="25" spans="1:15" ht="20.100000000000001" customHeight="1" x14ac:dyDescent="0.3">
      <c r="A25" s="80" t="s">
        <v>98</v>
      </c>
      <c r="B25" s="76" t="s">
        <v>107</v>
      </c>
      <c r="C25" s="22">
        <v>10.1</v>
      </c>
      <c r="D25" s="85">
        <v>101</v>
      </c>
      <c r="E25" s="22" t="s">
        <v>108</v>
      </c>
      <c r="F25" s="125">
        <v>10</v>
      </c>
      <c r="G25" s="160"/>
      <c r="H25" s="161">
        <f t="shared" si="0"/>
        <v>0</v>
      </c>
      <c r="I25" s="141"/>
      <c r="J25" s="132">
        <f t="shared" si="1"/>
        <v>0</v>
      </c>
      <c r="K25" s="160"/>
      <c r="L25" s="161">
        <f t="shared" si="2"/>
        <v>0</v>
      </c>
      <c r="M25" s="160">
        <f t="shared" si="3"/>
        <v>0</v>
      </c>
      <c r="N25" s="161">
        <f t="shared" si="4"/>
        <v>0</v>
      </c>
      <c r="O25" s="202"/>
    </row>
    <row r="26" spans="1:15" ht="20.100000000000001" customHeight="1" x14ac:dyDescent="0.3">
      <c r="A26" s="80" t="s">
        <v>99</v>
      </c>
      <c r="B26" s="76" t="s">
        <v>107</v>
      </c>
      <c r="C26" s="22">
        <v>31</v>
      </c>
      <c r="D26" s="85">
        <v>93</v>
      </c>
      <c r="E26" s="22" t="s">
        <v>108</v>
      </c>
      <c r="F26" s="125">
        <v>3</v>
      </c>
      <c r="G26" s="160"/>
      <c r="H26" s="161">
        <f t="shared" si="0"/>
        <v>0</v>
      </c>
      <c r="I26" s="141"/>
      <c r="J26" s="132">
        <f t="shared" si="1"/>
        <v>0</v>
      </c>
      <c r="K26" s="160"/>
      <c r="L26" s="161">
        <f t="shared" si="2"/>
        <v>0</v>
      </c>
      <c r="M26" s="160">
        <f t="shared" si="3"/>
        <v>0</v>
      </c>
      <c r="N26" s="161">
        <f t="shared" si="4"/>
        <v>0</v>
      </c>
      <c r="O26" s="202"/>
    </row>
    <row r="27" spans="1:15" ht="20.100000000000001" customHeight="1" x14ac:dyDescent="0.3">
      <c r="A27" s="80" t="s">
        <v>100</v>
      </c>
      <c r="B27" s="76" t="s">
        <v>107</v>
      </c>
      <c r="C27" s="22">
        <v>31</v>
      </c>
      <c r="D27" s="85">
        <v>93</v>
      </c>
      <c r="E27" s="22" t="s">
        <v>108</v>
      </c>
      <c r="F27" s="125">
        <v>3</v>
      </c>
      <c r="G27" s="160"/>
      <c r="H27" s="161">
        <f t="shared" si="0"/>
        <v>0</v>
      </c>
      <c r="I27" s="141"/>
      <c r="J27" s="132">
        <f t="shared" si="1"/>
        <v>0</v>
      </c>
      <c r="K27" s="160"/>
      <c r="L27" s="161">
        <f t="shared" si="2"/>
        <v>0</v>
      </c>
      <c r="M27" s="160">
        <f t="shared" si="3"/>
        <v>0</v>
      </c>
      <c r="N27" s="161">
        <f t="shared" si="4"/>
        <v>0</v>
      </c>
      <c r="O27" s="202"/>
    </row>
    <row r="28" spans="1:15" ht="20.100000000000001" customHeight="1" x14ac:dyDescent="0.3">
      <c r="A28" s="80" t="s">
        <v>101</v>
      </c>
      <c r="B28" s="76" t="s">
        <v>107</v>
      </c>
      <c r="C28" s="22">
        <v>7.9</v>
      </c>
      <c r="D28" s="85">
        <v>63.2</v>
      </c>
      <c r="E28" s="22" t="s">
        <v>108</v>
      </c>
      <c r="F28" s="125">
        <v>8</v>
      </c>
      <c r="G28" s="160"/>
      <c r="H28" s="161">
        <f t="shared" si="0"/>
        <v>0</v>
      </c>
      <c r="I28" s="141"/>
      <c r="J28" s="132">
        <f t="shared" si="1"/>
        <v>0</v>
      </c>
      <c r="K28" s="160"/>
      <c r="L28" s="161">
        <f t="shared" si="2"/>
        <v>0</v>
      </c>
      <c r="M28" s="160">
        <f t="shared" si="3"/>
        <v>0</v>
      </c>
      <c r="N28" s="161">
        <f t="shared" si="4"/>
        <v>0</v>
      </c>
      <c r="O28" s="202"/>
    </row>
    <row r="29" spans="1:15" ht="20.100000000000001" customHeight="1" x14ac:dyDescent="0.3">
      <c r="A29" s="80" t="s">
        <v>102</v>
      </c>
      <c r="B29" s="76" t="s">
        <v>107</v>
      </c>
      <c r="C29" s="22">
        <v>10.9</v>
      </c>
      <c r="D29" s="85">
        <v>109</v>
      </c>
      <c r="E29" s="22" t="s">
        <v>108</v>
      </c>
      <c r="F29" s="125">
        <v>10</v>
      </c>
      <c r="G29" s="160"/>
      <c r="H29" s="161">
        <f t="shared" si="0"/>
        <v>0</v>
      </c>
      <c r="I29" s="141"/>
      <c r="J29" s="132">
        <f t="shared" si="1"/>
        <v>0</v>
      </c>
      <c r="K29" s="160"/>
      <c r="L29" s="161">
        <f t="shared" si="2"/>
        <v>0</v>
      </c>
      <c r="M29" s="160">
        <f t="shared" si="3"/>
        <v>0</v>
      </c>
      <c r="N29" s="161">
        <f>F29*M29</f>
        <v>0</v>
      </c>
      <c r="O29" s="202"/>
    </row>
    <row r="30" spans="1:15" ht="20.100000000000001" customHeight="1" x14ac:dyDescent="0.3">
      <c r="A30" s="80"/>
      <c r="B30" s="76"/>
      <c r="C30" s="22"/>
      <c r="D30" s="85"/>
      <c r="E30" s="22"/>
      <c r="F30" s="125"/>
      <c r="G30" s="160"/>
      <c r="H30" s="161"/>
      <c r="I30" s="141"/>
      <c r="J30" s="132"/>
      <c r="K30" s="160"/>
      <c r="L30" s="161"/>
      <c r="M30" s="160"/>
      <c r="N30" s="161"/>
      <c r="O30" s="122"/>
    </row>
    <row r="31" spans="1:15" ht="20.100000000000001" customHeight="1" x14ac:dyDescent="0.3">
      <c r="A31" s="73"/>
      <c r="B31" s="86"/>
      <c r="C31" s="22"/>
      <c r="D31" s="85"/>
      <c r="E31" s="22"/>
      <c r="F31" s="125"/>
      <c r="G31" s="160"/>
      <c r="H31" s="161"/>
      <c r="I31" s="141"/>
      <c r="J31" s="132"/>
      <c r="K31" s="160"/>
      <c r="L31" s="171"/>
      <c r="M31" s="170"/>
      <c r="N31" s="171"/>
      <c r="O31" s="122"/>
    </row>
    <row r="32" spans="1:15" ht="20.100000000000001" customHeight="1" x14ac:dyDescent="0.3">
      <c r="A32" s="75" t="s">
        <v>77</v>
      </c>
      <c r="B32" s="211"/>
      <c r="C32" s="212"/>
      <c r="D32" s="212">
        <f>SUM(D8:D29)</f>
        <v>10586.800000000001</v>
      </c>
      <c r="E32" s="212"/>
      <c r="F32" s="213">
        <f t="shared" ref="F32:L32" si="5">SUM(F8:F29)</f>
        <v>576</v>
      </c>
      <c r="G32" s="214">
        <f t="shared" si="5"/>
        <v>0</v>
      </c>
      <c r="H32" s="215">
        <f t="shared" si="5"/>
        <v>0</v>
      </c>
      <c r="I32" s="216">
        <f t="shared" si="5"/>
        <v>0</v>
      </c>
      <c r="J32" s="217">
        <f t="shared" si="5"/>
        <v>0</v>
      </c>
      <c r="K32" s="214">
        <f t="shared" si="5"/>
        <v>0</v>
      </c>
      <c r="L32" s="184">
        <f t="shared" si="5"/>
        <v>0</v>
      </c>
      <c r="M32" s="208">
        <f t="shared" ref="M32:N32" si="6">SUM(M8:M29)</f>
        <v>0</v>
      </c>
      <c r="N32" s="184">
        <f t="shared" si="6"/>
        <v>0</v>
      </c>
      <c r="O32" s="218"/>
    </row>
    <row r="33" spans="1:15" ht="20.100000000000001" customHeight="1" thickBot="1" x14ac:dyDescent="0.35">
      <c r="A33" s="74"/>
      <c r="B33" s="87"/>
      <c r="C33" s="29"/>
      <c r="D33" s="72"/>
      <c r="E33" s="29"/>
      <c r="F33" s="126"/>
      <c r="G33" s="163"/>
      <c r="H33" s="164"/>
      <c r="I33" s="142"/>
      <c r="J33" s="133"/>
      <c r="K33" s="163"/>
      <c r="L33" s="164"/>
      <c r="M33" s="163"/>
      <c r="N33" s="164"/>
      <c r="O33" s="123"/>
    </row>
    <row r="34" spans="1:15" ht="20.100000000000001" customHeight="1" x14ac:dyDescent="0.3">
      <c r="A34" s="263" t="s">
        <v>15</v>
      </c>
      <c r="B34" s="265" t="s">
        <v>103</v>
      </c>
      <c r="C34" s="26" t="s">
        <v>104</v>
      </c>
      <c r="D34" s="26" t="s">
        <v>105</v>
      </c>
      <c r="E34" s="265" t="s">
        <v>17</v>
      </c>
      <c r="F34" s="284" t="s">
        <v>18</v>
      </c>
      <c r="G34" s="269" t="s">
        <v>19</v>
      </c>
      <c r="H34" s="270"/>
      <c r="I34" s="271" t="s">
        <v>20</v>
      </c>
      <c r="J34" s="271"/>
      <c r="K34" s="269" t="s">
        <v>21</v>
      </c>
      <c r="L34" s="270"/>
      <c r="M34" s="269" t="s">
        <v>196</v>
      </c>
      <c r="N34" s="270"/>
      <c r="O34" s="7" t="s">
        <v>4</v>
      </c>
    </row>
    <row r="35" spans="1:15" ht="20.100000000000001" customHeight="1" x14ac:dyDescent="0.3">
      <c r="A35" s="264"/>
      <c r="B35" s="266"/>
      <c r="C35" s="27" t="s">
        <v>106</v>
      </c>
      <c r="D35" s="27" t="s">
        <v>106</v>
      </c>
      <c r="E35" s="266"/>
      <c r="F35" s="285"/>
      <c r="G35" s="154" t="s">
        <v>75</v>
      </c>
      <c r="H35" s="155" t="s">
        <v>76</v>
      </c>
      <c r="I35" s="9" t="s">
        <v>75</v>
      </c>
      <c r="J35" s="120" t="s">
        <v>76</v>
      </c>
      <c r="K35" s="154" t="s">
        <v>75</v>
      </c>
      <c r="L35" s="155" t="s">
        <v>76</v>
      </c>
      <c r="M35" s="154" t="s">
        <v>75</v>
      </c>
      <c r="N35" s="155" t="s">
        <v>76</v>
      </c>
      <c r="O35" s="121"/>
    </row>
    <row r="36" spans="1:15" ht="20.100000000000001" customHeight="1" x14ac:dyDescent="0.3">
      <c r="A36" s="96" t="s">
        <v>160</v>
      </c>
      <c r="B36" s="83"/>
      <c r="C36" s="20"/>
      <c r="D36" s="84"/>
      <c r="E36" s="20"/>
      <c r="F36" s="124"/>
      <c r="G36" s="165"/>
      <c r="H36" s="166"/>
      <c r="I36" s="143"/>
      <c r="J36" s="134"/>
      <c r="K36" s="165"/>
      <c r="L36" s="166"/>
      <c r="M36" s="165"/>
      <c r="N36" s="166"/>
      <c r="O36" s="149"/>
    </row>
    <row r="37" spans="1:15" ht="20.100000000000001" customHeight="1" x14ac:dyDescent="0.3">
      <c r="A37" s="80" t="s">
        <v>109</v>
      </c>
      <c r="B37" s="76" t="s">
        <v>110</v>
      </c>
      <c r="C37" s="22"/>
      <c r="D37" s="85"/>
      <c r="E37" s="22" t="s">
        <v>108</v>
      </c>
      <c r="F37" s="125">
        <v>39</v>
      </c>
      <c r="G37" s="230"/>
      <c r="H37" s="167">
        <f>F37*G37</f>
        <v>0</v>
      </c>
      <c r="I37" s="231"/>
      <c r="J37" s="125">
        <f>F37*I37</f>
        <v>0</v>
      </c>
      <c r="K37" s="230"/>
      <c r="L37" s="125">
        <f>F37*K37</f>
        <v>0</v>
      </c>
      <c r="M37" s="160">
        <f>G37+I37+K37</f>
        <v>0</v>
      </c>
      <c r="N37" s="161">
        <f>F37*M37</f>
        <v>0</v>
      </c>
      <c r="O37" s="232"/>
    </row>
    <row r="38" spans="1:15" ht="20.100000000000001" customHeight="1" x14ac:dyDescent="0.3">
      <c r="A38" s="80" t="s">
        <v>111</v>
      </c>
      <c r="B38" s="76" t="s">
        <v>112</v>
      </c>
      <c r="C38" s="22"/>
      <c r="D38" s="85"/>
      <c r="E38" s="22" t="s">
        <v>108</v>
      </c>
      <c r="F38" s="125">
        <v>39</v>
      </c>
      <c r="G38" s="230"/>
      <c r="H38" s="167">
        <f t="shared" ref="H38:H49" si="7">F38*G38</f>
        <v>0</v>
      </c>
      <c r="I38" s="231"/>
      <c r="J38" s="125">
        <f t="shared" ref="J38:J49" si="8">F38*I38</f>
        <v>0</v>
      </c>
      <c r="K38" s="230"/>
      <c r="L38" s="125">
        <f t="shared" ref="L38:L49" si="9">F38*K38</f>
        <v>0</v>
      </c>
      <c r="M38" s="160">
        <f t="shared" ref="M38:M49" si="10">G38+I38+K38</f>
        <v>0</v>
      </c>
      <c r="N38" s="161">
        <f t="shared" ref="N38:N49" si="11">F38*M38</f>
        <v>0</v>
      </c>
      <c r="O38" s="233"/>
    </row>
    <row r="39" spans="1:15" ht="20.100000000000001" customHeight="1" x14ac:dyDescent="0.3">
      <c r="A39" s="80" t="s">
        <v>113</v>
      </c>
      <c r="B39" s="76" t="s">
        <v>112</v>
      </c>
      <c r="C39" s="22"/>
      <c r="D39" s="85"/>
      <c r="E39" s="22" t="s">
        <v>164</v>
      </c>
      <c r="F39" s="125">
        <v>36</v>
      </c>
      <c r="G39" s="230"/>
      <c r="H39" s="167">
        <f t="shared" si="7"/>
        <v>0</v>
      </c>
      <c r="I39" s="231"/>
      <c r="J39" s="125">
        <f t="shared" si="8"/>
        <v>0</v>
      </c>
      <c r="K39" s="230"/>
      <c r="L39" s="125">
        <f t="shared" si="9"/>
        <v>0</v>
      </c>
      <c r="M39" s="160">
        <f t="shared" si="10"/>
        <v>0</v>
      </c>
      <c r="N39" s="161">
        <f t="shared" si="11"/>
        <v>0</v>
      </c>
      <c r="O39" s="234"/>
    </row>
    <row r="40" spans="1:15" ht="20.100000000000001" customHeight="1" x14ac:dyDescent="0.3">
      <c r="A40" s="80" t="s">
        <v>114</v>
      </c>
      <c r="B40" s="76" t="s">
        <v>112</v>
      </c>
      <c r="C40" s="22"/>
      <c r="D40" s="85"/>
      <c r="E40" s="22" t="s">
        <v>164</v>
      </c>
      <c r="F40" s="125">
        <v>72</v>
      </c>
      <c r="G40" s="230"/>
      <c r="H40" s="167">
        <f t="shared" si="7"/>
        <v>0</v>
      </c>
      <c r="I40" s="231"/>
      <c r="J40" s="125">
        <f t="shared" si="8"/>
        <v>0</v>
      </c>
      <c r="K40" s="230"/>
      <c r="L40" s="125">
        <f t="shared" si="9"/>
        <v>0</v>
      </c>
      <c r="M40" s="160">
        <f t="shared" si="10"/>
        <v>0</v>
      </c>
      <c r="N40" s="161">
        <f t="shared" si="11"/>
        <v>0</v>
      </c>
      <c r="O40" s="234"/>
    </row>
    <row r="41" spans="1:15" ht="20.100000000000001" customHeight="1" x14ac:dyDescent="0.3">
      <c r="A41" s="80" t="s">
        <v>115</v>
      </c>
      <c r="B41" s="76" t="s">
        <v>112</v>
      </c>
      <c r="C41" s="22"/>
      <c r="D41" s="85"/>
      <c r="E41" s="22" t="s">
        <v>164</v>
      </c>
      <c r="F41" s="125">
        <v>30</v>
      </c>
      <c r="G41" s="230"/>
      <c r="H41" s="167">
        <f t="shared" si="7"/>
        <v>0</v>
      </c>
      <c r="I41" s="231"/>
      <c r="J41" s="125">
        <f t="shared" si="8"/>
        <v>0</v>
      </c>
      <c r="K41" s="230"/>
      <c r="L41" s="125">
        <f t="shared" si="9"/>
        <v>0</v>
      </c>
      <c r="M41" s="160">
        <f t="shared" si="10"/>
        <v>0</v>
      </c>
      <c r="N41" s="161">
        <f t="shared" si="11"/>
        <v>0</v>
      </c>
      <c r="O41" s="234"/>
    </row>
    <row r="42" spans="1:15" ht="20.100000000000001" customHeight="1" x14ac:dyDescent="0.3">
      <c r="A42" s="80" t="s">
        <v>116</v>
      </c>
      <c r="B42" s="76" t="s">
        <v>117</v>
      </c>
      <c r="C42" s="22"/>
      <c r="D42" s="85"/>
      <c r="E42" s="22" t="s">
        <v>164</v>
      </c>
      <c r="F42" s="125">
        <v>117</v>
      </c>
      <c r="G42" s="230"/>
      <c r="H42" s="167">
        <f t="shared" si="7"/>
        <v>0</v>
      </c>
      <c r="I42" s="231"/>
      <c r="J42" s="125">
        <f t="shared" si="8"/>
        <v>0</v>
      </c>
      <c r="K42" s="230"/>
      <c r="L42" s="125">
        <f t="shared" si="9"/>
        <v>0</v>
      </c>
      <c r="M42" s="160">
        <f t="shared" si="10"/>
        <v>0</v>
      </c>
      <c r="N42" s="161">
        <f t="shared" si="11"/>
        <v>0</v>
      </c>
      <c r="O42" s="234"/>
    </row>
    <row r="43" spans="1:15" ht="20.100000000000001" customHeight="1" x14ac:dyDescent="0.3">
      <c r="A43" s="80" t="s">
        <v>118</v>
      </c>
      <c r="B43" s="76" t="s">
        <v>112</v>
      </c>
      <c r="C43" s="22"/>
      <c r="D43" s="85"/>
      <c r="E43" s="22" t="s">
        <v>164</v>
      </c>
      <c r="F43" s="125">
        <v>3</v>
      </c>
      <c r="G43" s="230"/>
      <c r="H43" s="167">
        <f t="shared" si="7"/>
        <v>0</v>
      </c>
      <c r="I43" s="231"/>
      <c r="J43" s="125">
        <f t="shared" si="8"/>
        <v>0</v>
      </c>
      <c r="K43" s="230"/>
      <c r="L43" s="125">
        <f t="shared" si="9"/>
        <v>0</v>
      </c>
      <c r="M43" s="160">
        <f t="shared" si="10"/>
        <v>0</v>
      </c>
      <c r="N43" s="161">
        <f t="shared" si="11"/>
        <v>0</v>
      </c>
      <c r="O43" s="234"/>
    </row>
    <row r="44" spans="1:15" ht="20.100000000000001" customHeight="1" x14ac:dyDescent="0.3">
      <c r="A44" s="80" t="s">
        <v>119</v>
      </c>
      <c r="B44" s="76" t="s">
        <v>112</v>
      </c>
      <c r="C44" s="22"/>
      <c r="D44" s="85"/>
      <c r="E44" s="22" t="s">
        <v>164</v>
      </c>
      <c r="F44" s="125">
        <v>6</v>
      </c>
      <c r="G44" s="230"/>
      <c r="H44" s="167">
        <f t="shared" si="7"/>
        <v>0</v>
      </c>
      <c r="I44" s="231"/>
      <c r="J44" s="125">
        <f t="shared" si="8"/>
        <v>0</v>
      </c>
      <c r="K44" s="230"/>
      <c r="L44" s="125">
        <f t="shared" si="9"/>
        <v>0</v>
      </c>
      <c r="M44" s="160">
        <f t="shared" si="10"/>
        <v>0</v>
      </c>
      <c r="N44" s="161">
        <f t="shared" si="11"/>
        <v>0</v>
      </c>
      <c r="O44" s="234"/>
    </row>
    <row r="45" spans="1:15" ht="20.100000000000001" customHeight="1" x14ac:dyDescent="0.3">
      <c r="A45" s="80" t="s">
        <v>120</v>
      </c>
      <c r="B45" s="76" t="s">
        <v>112</v>
      </c>
      <c r="C45" s="22"/>
      <c r="D45" s="36"/>
      <c r="E45" s="22" t="s">
        <v>164</v>
      </c>
      <c r="F45" s="127">
        <v>30</v>
      </c>
      <c r="G45" s="230"/>
      <c r="H45" s="167">
        <f t="shared" si="7"/>
        <v>0</v>
      </c>
      <c r="I45" s="231"/>
      <c r="J45" s="125">
        <f t="shared" si="8"/>
        <v>0</v>
      </c>
      <c r="K45" s="230"/>
      <c r="L45" s="125">
        <f t="shared" si="9"/>
        <v>0</v>
      </c>
      <c r="M45" s="160">
        <f t="shared" si="10"/>
        <v>0</v>
      </c>
      <c r="N45" s="161">
        <f t="shared" si="11"/>
        <v>0</v>
      </c>
      <c r="O45" s="234"/>
    </row>
    <row r="46" spans="1:15" ht="20.100000000000001" customHeight="1" x14ac:dyDescent="0.3">
      <c r="A46" s="80" t="s">
        <v>121</v>
      </c>
      <c r="B46" s="76" t="s">
        <v>112</v>
      </c>
      <c r="C46" s="22"/>
      <c r="D46" s="36"/>
      <c r="E46" s="22" t="s">
        <v>164</v>
      </c>
      <c r="F46" s="127">
        <v>10</v>
      </c>
      <c r="G46" s="230"/>
      <c r="H46" s="167">
        <f t="shared" si="7"/>
        <v>0</v>
      </c>
      <c r="I46" s="231"/>
      <c r="J46" s="125">
        <f t="shared" si="8"/>
        <v>0</v>
      </c>
      <c r="K46" s="230"/>
      <c r="L46" s="125">
        <f t="shared" si="9"/>
        <v>0</v>
      </c>
      <c r="M46" s="160">
        <f t="shared" si="10"/>
        <v>0</v>
      </c>
      <c r="N46" s="161">
        <f t="shared" si="11"/>
        <v>0</v>
      </c>
      <c r="O46" s="234"/>
    </row>
    <row r="47" spans="1:15" ht="20.100000000000001" customHeight="1" x14ac:dyDescent="0.3">
      <c r="A47" s="80" t="s">
        <v>122</v>
      </c>
      <c r="B47" s="76" t="s">
        <v>112</v>
      </c>
      <c r="C47" s="22"/>
      <c r="D47" s="36"/>
      <c r="E47" s="22" t="s">
        <v>164</v>
      </c>
      <c r="F47" s="127">
        <v>6</v>
      </c>
      <c r="G47" s="230"/>
      <c r="H47" s="167">
        <f t="shared" si="7"/>
        <v>0</v>
      </c>
      <c r="I47" s="231"/>
      <c r="J47" s="125">
        <f t="shared" si="8"/>
        <v>0</v>
      </c>
      <c r="K47" s="230"/>
      <c r="L47" s="125">
        <f t="shared" si="9"/>
        <v>0</v>
      </c>
      <c r="M47" s="160">
        <f t="shared" si="10"/>
        <v>0</v>
      </c>
      <c r="N47" s="161">
        <f t="shared" si="11"/>
        <v>0</v>
      </c>
      <c r="O47" s="234"/>
    </row>
    <row r="48" spans="1:15" ht="20.100000000000001" customHeight="1" x14ac:dyDescent="0.3">
      <c r="A48" s="80" t="s">
        <v>123</v>
      </c>
      <c r="B48" s="76" t="s">
        <v>112</v>
      </c>
      <c r="C48" s="22"/>
      <c r="D48" s="36"/>
      <c r="E48" s="22" t="s">
        <v>164</v>
      </c>
      <c r="F48" s="127">
        <v>6</v>
      </c>
      <c r="G48" s="230"/>
      <c r="H48" s="167">
        <f t="shared" si="7"/>
        <v>0</v>
      </c>
      <c r="I48" s="231"/>
      <c r="J48" s="125">
        <f t="shared" si="8"/>
        <v>0</v>
      </c>
      <c r="K48" s="230"/>
      <c r="L48" s="125">
        <f t="shared" si="9"/>
        <v>0</v>
      </c>
      <c r="M48" s="160">
        <f t="shared" si="10"/>
        <v>0</v>
      </c>
      <c r="N48" s="161">
        <f t="shared" si="11"/>
        <v>0</v>
      </c>
      <c r="O48" s="234"/>
    </row>
    <row r="49" spans="1:15" ht="20.100000000000001" customHeight="1" x14ac:dyDescent="0.3">
      <c r="A49" s="80" t="s">
        <v>124</v>
      </c>
      <c r="B49" s="76" t="s">
        <v>112</v>
      </c>
      <c r="C49" s="22"/>
      <c r="D49" s="36"/>
      <c r="E49" s="22" t="s">
        <v>164</v>
      </c>
      <c r="F49" s="127">
        <v>16</v>
      </c>
      <c r="G49" s="230"/>
      <c r="H49" s="167">
        <f t="shared" si="7"/>
        <v>0</v>
      </c>
      <c r="I49" s="231"/>
      <c r="J49" s="125">
        <f t="shared" si="8"/>
        <v>0</v>
      </c>
      <c r="K49" s="230"/>
      <c r="L49" s="125">
        <f t="shared" si="9"/>
        <v>0</v>
      </c>
      <c r="M49" s="160">
        <f t="shared" si="10"/>
        <v>0</v>
      </c>
      <c r="N49" s="161">
        <f t="shared" si="11"/>
        <v>0</v>
      </c>
      <c r="O49" s="234"/>
    </row>
    <row r="50" spans="1:15" ht="20.100000000000001" customHeight="1" x14ac:dyDescent="0.3">
      <c r="A50" s="73"/>
      <c r="B50" s="76"/>
      <c r="C50" s="22"/>
      <c r="D50" s="36"/>
      <c r="E50" s="22"/>
      <c r="F50" s="127"/>
      <c r="G50" s="230"/>
      <c r="H50" s="167"/>
      <c r="I50" s="231"/>
      <c r="J50" s="125"/>
      <c r="K50" s="230"/>
      <c r="L50" s="167"/>
      <c r="M50" s="160"/>
      <c r="N50" s="161"/>
      <c r="O50" s="234"/>
    </row>
    <row r="51" spans="1:15" ht="20.100000000000001" customHeight="1" x14ac:dyDescent="0.3">
      <c r="A51" s="73"/>
      <c r="B51" s="76"/>
      <c r="C51" s="22"/>
      <c r="D51" s="36"/>
      <c r="E51" s="22"/>
      <c r="F51" s="127"/>
      <c r="G51" s="230"/>
      <c r="H51" s="167"/>
      <c r="I51" s="231"/>
      <c r="J51" s="125"/>
      <c r="K51" s="230"/>
      <c r="L51" s="167"/>
      <c r="M51" s="160"/>
      <c r="N51" s="161"/>
      <c r="O51" s="234"/>
    </row>
    <row r="52" spans="1:15" ht="20.100000000000001" customHeight="1" x14ac:dyDescent="0.3">
      <c r="A52" s="73"/>
      <c r="B52" s="76"/>
      <c r="C52" s="22"/>
      <c r="D52" s="36"/>
      <c r="E52" s="22"/>
      <c r="F52" s="127"/>
      <c r="G52" s="230"/>
      <c r="H52" s="167"/>
      <c r="I52" s="231"/>
      <c r="J52" s="125"/>
      <c r="K52" s="230"/>
      <c r="L52" s="167"/>
      <c r="M52" s="160"/>
      <c r="N52" s="161"/>
      <c r="O52" s="234"/>
    </row>
    <row r="53" spans="1:15" ht="20.100000000000001" customHeight="1" x14ac:dyDescent="0.3">
      <c r="A53" s="73"/>
      <c r="B53" s="76"/>
      <c r="C53" s="22"/>
      <c r="D53" s="36"/>
      <c r="E53" s="22"/>
      <c r="F53" s="127"/>
      <c r="G53" s="230"/>
      <c r="H53" s="167"/>
      <c r="I53" s="231"/>
      <c r="J53" s="125"/>
      <c r="K53" s="230"/>
      <c r="L53" s="167"/>
      <c r="M53" s="160"/>
      <c r="N53" s="161"/>
      <c r="O53" s="234"/>
    </row>
    <row r="54" spans="1:15" ht="20.100000000000001" customHeight="1" x14ac:dyDescent="0.3">
      <c r="A54" s="73"/>
      <c r="B54" s="76"/>
      <c r="C54" s="22"/>
      <c r="D54" s="36"/>
      <c r="E54" s="22"/>
      <c r="F54" s="127"/>
      <c r="G54" s="230"/>
      <c r="H54" s="167"/>
      <c r="I54" s="231"/>
      <c r="J54" s="125"/>
      <c r="K54" s="230"/>
      <c r="L54" s="167"/>
      <c r="M54" s="160"/>
      <c r="N54" s="161"/>
      <c r="O54" s="234"/>
    </row>
    <row r="55" spans="1:15" ht="20.100000000000001" customHeight="1" x14ac:dyDescent="0.3">
      <c r="A55" s="73"/>
      <c r="B55" s="76"/>
      <c r="C55" s="22"/>
      <c r="D55" s="36"/>
      <c r="E55" s="22"/>
      <c r="F55" s="127"/>
      <c r="G55" s="168"/>
      <c r="H55" s="169"/>
      <c r="I55" s="11"/>
      <c r="J55" s="127"/>
      <c r="K55" s="168"/>
      <c r="L55" s="169"/>
      <c r="M55" s="170"/>
      <c r="N55" s="171"/>
      <c r="O55" s="202"/>
    </row>
    <row r="56" spans="1:15" ht="20.100000000000001" customHeight="1" x14ac:dyDescent="0.3">
      <c r="A56" s="73"/>
      <c r="B56" s="76"/>
      <c r="C56" s="22"/>
      <c r="D56" s="36"/>
      <c r="E56" s="22"/>
      <c r="F56" s="127"/>
      <c r="G56" s="168"/>
      <c r="H56" s="169"/>
      <c r="I56" s="11"/>
      <c r="J56" s="127"/>
      <c r="K56" s="168"/>
      <c r="L56" s="169"/>
      <c r="M56" s="170"/>
      <c r="N56" s="171"/>
      <c r="O56" s="202"/>
    </row>
    <row r="57" spans="1:15" ht="20.100000000000001" customHeight="1" x14ac:dyDescent="0.3">
      <c r="A57" s="73"/>
      <c r="B57" s="76"/>
      <c r="C57" s="22"/>
      <c r="D57" s="36"/>
      <c r="E57" s="22"/>
      <c r="F57" s="127"/>
      <c r="G57" s="168"/>
      <c r="H57" s="169"/>
      <c r="I57" s="11"/>
      <c r="J57" s="127"/>
      <c r="K57" s="168"/>
      <c r="L57" s="169"/>
      <c r="M57" s="170"/>
      <c r="N57" s="171"/>
      <c r="O57" s="202"/>
    </row>
    <row r="58" spans="1:15" ht="20.100000000000001" customHeight="1" x14ac:dyDescent="0.3">
      <c r="A58" s="73"/>
      <c r="B58" s="76"/>
      <c r="C58" s="22"/>
      <c r="D58" s="36"/>
      <c r="E58" s="22"/>
      <c r="F58" s="127"/>
      <c r="G58" s="168"/>
      <c r="H58" s="169"/>
      <c r="I58" s="11"/>
      <c r="J58" s="127"/>
      <c r="K58" s="168"/>
      <c r="L58" s="169"/>
      <c r="M58" s="168"/>
      <c r="N58" s="169"/>
      <c r="O58" s="122"/>
    </row>
    <row r="59" spans="1:15" ht="20.100000000000001" customHeight="1" x14ac:dyDescent="0.3">
      <c r="A59" s="73"/>
      <c r="B59" s="76"/>
      <c r="C59" s="22"/>
      <c r="D59" s="36"/>
      <c r="E59" s="22"/>
      <c r="F59" s="127"/>
      <c r="G59" s="168"/>
      <c r="H59" s="169"/>
      <c r="I59" s="11"/>
      <c r="J59" s="127"/>
      <c r="K59" s="168"/>
      <c r="L59" s="169"/>
      <c r="M59" s="168"/>
      <c r="N59" s="169"/>
      <c r="O59" s="122"/>
    </row>
    <row r="60" spans="1:15" ht="20.100000000000001" customHeight="1" x14ac:dyDescent="0.3">
      <c r="A60" s="73"/>
      <c r="B60" s="76"/>
      <c r="C60" s="22"/>
      <c r="D60" s="36"/>
      <c r="E60" s="22"/>
      <c r="F60" s="127"/>
      <c r="G60" s="168"/>
      <c r="H60" s="169"/>
      <c r="I60" s="11"/>
      <c r="J60" s="127"/>
      <c r="K60" s="168"/>
      <c r="L60" s="169"/>
      <c r="M60" s="168"/>
      <c r="N60" s="169"/>
      <c r="O60" s="122"/>
    </row>
    <row r="61" spans="1:15" ht="20.100000000000001" customHeight="1" x14ac:dyDescent="0.3">
      <c r="A61" s="73"/>
      <c r="B61" s="76"/>
      <c r="C61" s="22"/>
      <c r="D61" s="36"/>
      <c r="E61" s="22"/>
      <c r="F61" s="127"/>
      <c r="G61" s="168"/>
      <c r="H61" s="169"/>
      <c r="I61" s="11"/>
      <c r="J61" s="127"/>
      <c r="K61" s="168"/>
      <c r="L61" s="169"/>
      <c r="M61" s="168"/>
      <c r="N61" s="169"/>
      <c r="O61" s="122"/>
    </row>
    <row r="62" spans="1:15" ht="20.100000000000001" customHeight="1" x14ac:dyDescent="0.3">
      <c r="A62" s="73"/>
      <c r="B62" s="76"/>
      <c r="C62" s="22"/>
      <c r="D62" s="36"/>
      <c r="E62" s="22"/>
      <c r="F62" s="127"/>
      <c r="G62" s="168"/>
      <c r="H62" s="169"/>
      <c r="I62" s="11"/>
      <c r="J62" s="127"/>
      <c r="K62" s="168"/>
      <c r="L62" s="169"/>
      <c r="M62" s="168"/>
      <c r="N62" s="169"/>
      <c r="O62" s="122"/>
    </row>
    <row r="63" spans="1:15" ht="20.100000000000001" customHeight="1" x14ac:dyDescent="0.3">
      <c r="A63" s="73"/>
      <c r="B63" s="76"/>
      <c r="C63" s="22"/>
      <c r="D63" s="36"/>
      <c r="E63" s="22"/>
      <c r="F63" s="127"/>
      <c r="G63" s="168"/>
      <c r="H63" s="169"/>
      <c r="I63" s="11"/>
      <c r="J63" s="127"/>
      <c r="K63" s="168"/>
      <c r="L63" s="169"/>
      <c r="M63" s="168"/>
      <c r="N63" s="169"/>
      <c r="O63" s="122"/>
    </row>
    <row r="64" spans="1:15" ht="20.100000000000001" customHeight="1" x14ac:dyDescent="0.3">
      <c r="A64" s="73"/>
      <c r="B64" s="76"/>
      <c r="C64" s="22"/>
      <c r="D64" s="36"/>
      <c r="E64" s="22"/>
      <c r="F64" s="127"/>
      <c r="G64" s="168"/>
      <c r="H64" s="169"/>
      <c r="I64" s="11"/>
      <c r="J64" s="127"/>
      <c r="K64" s="168"/>
      <c r="L64" s="169"/>
      <c r="M64" s="168"/>
      <c r="N64" s="169"/>
      <c r="O64" s="122"/>
    </row>
    <row r="65" spans="1:15" ht="20.100000000000001" customHeight="1" x14ac:dyDescent="0.3">
      <c r="A65" s="204" t="s">
        <v>77</v>
      </c>
      <c r="B65" s="205"/>
      <c r="C65" s="206"/>
      <c r="D65" s="206"/>
      <c r="E65" s="206"/>
      <c r="F65" s="207">
        <f>SUM(F37:F64)</f>
        <v>410</v>
      </c>
      <c r="G65" s="208">
        <f>SUM(G37:G64)</f>
        <v>0</v>
      </c>
      <c r="H65" s="184">
        <f t="shared" ref="H65:N65" si="12">SUM(H37:H64)</f>
        <v>0</v>
      </c>
      <c r="I65" s="209">
        <f t="shared" si="12"/>
        <v>0</v>
      </c>
      <c r="J65" s="205">
        <f t="shared" si="12"/>
        <v>0</v>
      </c>
      <c r="K65" s="208">
        <f t="shared" si="12"/>
        <v>0</v>
      </c>
      <c r="L65" s="184">
        <f t="shared" si="12"/>
        <v>0</v>
      </c>
      <c r="M65" s="208">
        <f t="shared" si="12"/>
        <v>0</v>
      </c>
      <c r="N65" s="184">
        <f t="shared" si="12"/>
        <v>0</v>
      </c>
      <c r="O65" s="210"/>
    </row>
    <row r="66" spans="1:15" ht="20.100000000000001" customHeight="1" thickBot="1" x14ac:dyDescent="0.35">
      <c r="A66" s="74"/>
      <c r="B66" s="77"/>
      <c r="C66" s="29"/>
      <c r="D66" s="72"/>
      <c r="E66" s="29"/>
      <c r="F66" s="126"/>
      <c r="G66" s="172"/>
      <c r="H66" s="173"/>
      <c r="I66" s="145"/>
      <c r="J66" s="126"/>
      <c r="K66" s="172"/>
      <c r="L66" s="173"/>
      <c r="M66" s="172"/>
      <c r="N66" s="173"/>
      <c r="O66" s="123"/>
    </row>
    <row r="67" spans="1:15" ht="20.100000000000001" customHeight="1" x14ac:dyDescent="0.3">
      <c r="A67" s="263" t="s">
        <v>15</v>
      </c>
      <c r="B67" s="265" t="s">
        <v>103</v>
      </c>
      <c r="C67" s="26" t="s">
        <v>104</v>
      </c>
      <c r="D67" s="26" t="s">
        <v>105</v>
      </c>
      <c r="E67" s="265" t="s">
        <v>17</v>
      </c>
      <c r="F67" s="284" t="s">
        <v>18</v>
      </c>
      <c r="G67" s="269" t="s">
        <v>19</v>
      </c>
      <c r="H67" s="270"/>
      <c r="I67" s="271" t="s">
        <v>20</v>
      </c>
      <c r="J67" s="271"/>
      <c r="K67" s="269" t="s">
        <v>21</v>
      </c>
      <c r="L67" s="270"/>
      <c r="M67" s="269" t="s">
        <v>196</v>
      </c>
      <c r="N67" s="270"/>
      <c r="O67" s="7" t="s">
        <v>4</v>
      </c>
    </row>
    <row r="68" spans="1:15" ht="20.100000000000001" customHeight="1" thickBot="1" x14ac:dyDescent="0.35">
      <c r="A68" s="264"/>
      <c r="B68" s="266"/>
      <c r="C68" s="27" t="s">
        <v>106</v>
      </c>
      <c r="D68" s="27" t="s">
        <v>106</v>
      </c>
      <c r="E68" s="266"/>
      <c r="F68" s="285"/>
      <c r="G68" s="154" t="s">
        <v>75</v>
      </c>
      <c r="H68" s="155" t="s">
        <v>76</v>
      </c>
      <c r="I68" s="9" t="s">
        <v>75</v>
      </c>
      <c r="J68" s="120" t="s">
        <v>76</v>
      </c>
      <c r="K68" s="154" t="s">
        <v>75</v>
      </c>
      <c r="L68" s="155" t="s">
        <v>76</v>
      </c>
      <c r="M68" s="154" t="s">
        <v>75</v>
      </c>
      <c r="N68" s="155" t="s">
        <v>76</v>
      </c>
      <c r="O68" s="121"/>
    </row>
    <row r="69" spans="1:15" ht="20.100000000000001" customHeight="1" x14ac:dyDescent="0.3">
      <c r="A69" s="185" t="s">
        <v>174</v>
      </c>
      <c r="B69" s="275"/>
      <c r="C69" s="276"/>
      <c r="D69" s="277"/>
      <c r="E69" s="94"/>
      <c r="F69" s="128"/>
      <c r="G69" s="174"/>
      <c r="H69" s="175"/>
      <c r="I69" s="146"/>
      <c r="J69" s="136"/>
      <c r="K69" s="181"/>
      <c r="L69" s="175"/>
      <c r="M69" s="181"/>
      <c r="N69" s="175"/>
      <c r="O69" s="153"/>
    </row>
    <row r="70" spans="1:15" ht="20.100000000000001" customHeight="1" x14ac:dyDescent="0.3">
      <c r="A70" s="81" t="s">
        <v>175</v>
      </c>
      <c r="B70" s="272" t="s">
        <v>125</v>
      </c>
      <c r="C70" s="273"/>
      <c r="D70" s="274"/>
      <c r="E70" s="22">
        <v>576</v>
      </c>
      <c r="F70" s="125"/>
      <c r="G70" s="160"/>
      <c r="H70" s="161"/>
      <c r="I70" s="141"/>
      <c r="J70" s="132"/>
      <c r="K70" s="160"/>
      <c r="L70" s="161"/>
      <c r="M70" s="160"/>
      <c r="N70" s="161"/>
      <c r="O70" s="150"/>
    </row>
    <row r="71" spans="1:15" ht="20.100000000000001" customHeight="1" x14ac:dyDescent="0.3">
      <c r="A71" s="186" t="s">
        <v>165</v>
      </c>
      <c r="B71" s="281" t="s">
        <v>168</v>
      </c>
      <c r="C71" s="282"/>
      <c r="D71" s="283"/>
      <c r="E71" s="22" t="s">
        <v>180</v>
      </c>
      <c r="F71" s="190">
        <f>F32*0.3</f>
        <v>172.79999999999998</v>
      </c>
      <c r="G71" s="160"/>
      <c r="H71" s="161"/>
      <c r="I71" s="141"/>
      <c r="J71" s="132"/>
      <c r="K71" s="160"/>
      <c r="L71" s="161">
        <f>F71*K71</f>
        <v>0</v>
      </c>
      <c r="M71" s="160">
        <f t="shared" ref="M71:M76" si="13">G71+I71+K71</f>
        <v>0</v>
      </c>
      <c r="N71" s="161">
        <f t="shared" ref="N71:N76" si="14">F71*M71</f>
        <v>0</v>
      </c>
      <c r="O71" s="234"/>
    </row>
    <row r="72" spans="1:15" ht="20.100000000000001" customHeight="1" x14ac:dyDescent="0.3">
      <c r="A72" s="186" t="s">
        <v>167</v>
      </c>
      <c r="B72" s="281" t="s">
        <v>166</v>
      </c>
      <c r="C72" s="282"/>
      <c r="D72" s="283"/>
      <c r="E72" s="22" t="s">
        <v>180</v>
      </c>
      <c r="F72" s="190">
        <f>F32*0.1</f>
        <v>57.6</v>
      </c>
      <c r="G72" s="160"/>
      <c r="H72" s="161"/>
      <c r="I72" s="141"/>
      <c r="J72" s="132"/>
      <c r="K72" s="160"/>
      <c r="L72" s="161">
        <f>F72*K72</f>
        <v>0</v>
      </c>
      <c r="M72" s="160">
        <f t="shared" si="13"/>
        <v>0</v>
      </c>
      <c r="N72" s="161">
        <f t="shared" si="14"/>
        <v>0</v>
      </c>
      <c r="O72" s="234"/>
    </row>
    <row r="73" spans="1:15" ht="20.100000000000001" customHeight="1" x14ac:dyDescent="0.3">
      <c r="A73" s="75" t="s">
        <v>133</v>
      </c>
      <c r="B73" s="278"/>
      <c r="C73" s="279"/>
      <c r="D73" s="280"/>
      <c r="E73" s="219"/>
      <c r="F73" s="213"/>
      <c r="G73" s="214"/>
      <c r="H73" s="215"/>
      <c r="I73" s="216"/>
      <c r="J73" s="217"/>
      <c r="K73" s="214">
        <f>SUM(K71:K72)</f>
        <v>0</v>
      </c>
      <c r="L73" s="215">
        <f t="shared" ref="L73:N73" si="15">SUM(L71:L72)</f>
        <v>0</v>
      </c>
      <c r="M73" s="214">
        <f t="shared" si="15"/>
        <v>0</v>
      </c>
      <c r="N73" s="215">
        <f t="shared" si="15"/>
        <v>0</v>
      </c>
      <c r="O73" s="235"/>
    </row>
    <row r="74" spans="1:15" ht="20.100000000000001" customHeight="1" x14ac:dyDescent="0.3">
      <c r="A74" s="80"/>
      <c r="B74" s="272"/>
      <c r="C74" s="273"/>
      <c r="D74" s="274"/>
      <c r="E74" s="22"/>
      <c r="F74" s="125"/>
      <c r="G74" s="160"/>
      <c r="H74" s="161"/>
      <c r="I74" s="141"/>
      <c r="J74" s="132"/>
      <c r="K74" s="160"/>
      <c r="L74" s="161"/>
      <c r="M74" s="160"/>
      <c r="N74" s="161"/>
      <c r="O74" s="234"/>
    </row>
    <row r="75" spans="1:15" ht="20.100000000000001" customHeight="1" x14ac:dyDescent="0.3">
      <c r="A75" s="81" t="s">
        <v>176</v>
      </c>
      <c r="B75" s="272" t="s">
        <v>125</v>
      </c>
      <c r="C75" s="273"/>
      <c r="D75" s="274"/>
      <c r="E75" s="22"/>
      <c r="F75" s="125"/>
      <c r="G75" s="160"/>
      <c r="H75" s="161"/>
      <c r="I75" s="141"/>
      <c r="J75" s="132"/>
      <c r="K75" s="160"/>
      <c r="L75" s="161"/>
      <c r="M75" s="160"/>
      <c r="N75" s="161"/>
      <c r="O75" s="234"/>
    </row>
    <row r="76" spans="1:15" ht="20.100000000000001" customHeight="1" x14ac:dyDescent="0.3">
      <c r="A76" s="92"/>
      <c r="B76" s="261" t="s">
        <v>127</v>
      </c>
      <c r="C76" s="259"/>
      <c r="D76" s="260"/>
      <c r="E76" s="22" t="s">
        <v>126</v>
      </c>
      <c r="F76" s="125">
        <v>1</v>
      </c>
      <c r="G76" s="160"/>
      <c r="H76" s="161"/>
      <c r="I76" s="141"/>
      <c r="J76" s="132"/>
      <c r="K76" s="160"/>
      <c r="L76" s="161">
        <f>F76*K76</f>
        <v>0</v>
      </c>
      <c r="M76" s="160">
        <f t="shared" si="13"/>
        <v>0</v>
      </c>
      <c r="N76" s="161">
        <f t="shared" si="14"/>
        <v>0</v>
      </c>
      <c r="O76" s="234"/>
    </row>
    <row r="77" spans="1:15" ht="20.100000000000001" customHeight="1" x14ac:dyDescent="0.3">
      <c r="A77" s="92"/>
      <c r="B77" s="261"/>
      <c r="C77" s="259"/>
      <c r="D77" s="260"/>
      <c r="E77" s="22"/>
      <c r="F77" s="125"/>
      <c r="G77" s="160"/>
      <c r="H77" s="161"/>
      <c r="I77" s="141"/>
      <c r="J77" s="132"/>
      <c r="K77" s="160"/>
      <c r="L77" s="161"/>
      <c r="M77" s="160"/>
      <c r="N77" s="161"/>
      <c r="O77" s="234"/>
    </row>
    <row r="78" spans="1:15" ht="20.100000000000001" customHeight="1" x14ac:dyDescent="0.3">
      <c r="A78" s="75" t="s">
        <v>133</v>
      </c>
      <c r="B78" s="286"/>
      <c r="C78" s="287"/>
      <c r="D78" s="288"/>
      <c r="E78" s="219"/>
      <c r="F78" s="213"/>
      <c r="G78" s="214"/>
      <c r="H78" s="215"/>
      <c r="I78" s="216"/>
      <c r="J78" s="217"/>
      <c r="K78" s="214">
        <f>K76</f>
        <v>0</v>
      </c>
      <c r="L78" s="215">
        <f t="shared" ref="L78:N78" si="16">L76</f>
        <v>0</v>
      </c>
      <c r="M78" s="214">
        <f t="shared" si="16"/>
        <v>0</v>
      </c>
      <c r="N78" s="215">
        <f t="shared" si="16"/>
        <v>0</v>
      </c>
      <c r="O78" s="235"/>
    </row>
    <row r="79" spans="1:15" ht="20.100000000000001" customHeight="1" x14ac:dyDescent="0.3">
      <c r="A79" s="81"/>
      <c r="B79" s="272"/>
      <c r="C79" s="273"/>
      <c r="D79" s="274"/>
      <c r="E79" s="22"/>
      <c r="F79" s="127"/>
      <c r="G79" s="160"/>
      <c r="H79" s="162"/>
      <c r="I79" s="141"/>
      <c r="J79" s="236"/>
      <c r="K79" s="160"/>
      <c r="L79" s="161"/>
      <c r="M79" s="160"/>
      <c r="N79" s="161"/>
      <c r="O79" s="122"/>
    </row>
    <row r="80" spans="1:15" ht="20.100000000000001" customHeight="1" x14ac:dyDescent="0.3">
      <c r="A80" s="81"/>
      <c r="B80" s="261"/>
      <c r="C80" s="259"/>
      <c r="D80" s="260"/>
      <c r="E80" s="22"/>
      <c r="F80" s="197"/>
      <c r="G80" s="160"/>
      <c r="H80" s="161"/>
      <c r="I80" s="141"/>
      <c r="J80" s="132"/>
      <c r="K80" s="160"/>
      <c r="L80" s="161"/>
      <c r="M80" s="160"/>
      <c r="N80" s="161"/>
      <c r="O80" s="122"/>
    </row>
    <row r="81" spans="1:15" ht="20.100000000000001" customHeight="1" x14ac:dyDescent="0.3">
      <c r="A81" s="73"/>
      <c r="B81" s="272"/>
      <c r="C81" s="273"/>
      <c r="D81" s="274"/>
      <c r="E81" s="22"/>
      <c r="F81" s="127"/>
      <c r="G81" s="160"/>
      <c r="H81" s="161"/>
      <c r="I81" s="141"/>
      <c r="J81" s="132"/>
      <c r="K81" s="160"/>
      <c r="L81" s="161"/>
      <c r="M81" s="160"/>
      <c r="N81" s="161"/>
      <c r="O81" s="122"/>
    </row>
    <row r="82" spans="1:15" ht="20.100000000000001" customHeight="1" x14ac:dyDescent="0.3">
      <c r="A82" s="81"/>
      <c r="B82" s="261"/>
      <c r="C82" s="259"/>
      <c r="D82" s="260"/>
      <c r="E82" s="22"/>
      <c r="F82" s="197"/>
      <c r="G82" s="160"/>
      <c r="H82" s="161"/>
      <c r="I82" s="141"/>
      <c r="J82" s="132"/>
      <c r="K82" s="160"/>
      <c r="L82" s="161"/>
      <c r="M82" s="160"/>
      <c r="N82" s="161"/>
      <c r="O82" s="122"/>
    </row>
    <row r="83" spans="1:15" ht="20.100000000000001" customHeight="1" x14ac:dyDescent="0.3">
      <c r="A83" s="73"/>
      <c r="B83" s="272"/>
      <c r="C83" s="273"/>
      <c r="D83" s="274"/>
      <c r="E83" s="22"/>
      <c r="F83" s="127"/>
      <c r="G83" s="160"/>
      <c r="H83" s="161"/>
      <c r="I83" s="141"/>
      <c r="J83" s="132"/>
      <c r="K83" s="160"/>
      <c r="L83" s="161"/>
      <c r="M83" s="160"/>
      <c r="N83" s="161"/>
      <c r="O83" s="122"/>
    </row>
    <row r="84" spans="1:15" ht="20.100000000000001" customHeight="1" x14ac:dyDescent="0.3">
      <c r="A84" s="73"/>
      <c r="B84" s="272"/>
      <c r="C84" s="273"/>
      <c r="D84" s="274"/>
      <c r="E84" s="22"/>
      <c r="F84" s="127"/>
      <c r="G84" s="160"/>
      <c r="H84" s="161"/>
      <c r="I84" s="141"/>
      <c r="J84" s="132"/>
      <c r="K84" s="160"/>
      <c r="L84" s="161"/>
      <c r="M84" s="160"/>
      <c r="N84" s="161"/>
      <c r="O84" s="122"/>
    </row>
    <row r="85" spans="1:15" ht="20.100000000000001" customHeight="1" x14ac:dyDescent="0.3">
      <c r="A85" s="73"/>
      <c r="B85" s="272"/>
      <c r="C85" s="273"/>
      <c r="D85" s="274"/>
      <c r="E85" s="22"/>
      <c r="F85" s="127"/>
      <c r="G85" s="160"/>
      <c r="H85" s="161"/>
      <c r="I85" s="141"/>
      <c r="J85" s="132"/>
      <c r="K85" s="160"/>
      <c r="L85" s="161"/>
      <c r="M85" s="160"/>
      <c r="N85" s="161"/>
      <c r="O85" s="122"/>
    </row>
    <row r="86" spans="1:15" ht="20.100000000000001" customHeight="1" x14ac:dyDescent="0.3">
      <c r="A86" s="73"/>
      <c r="B86" s="272"/>
      <c r="C86" s="273"/>
      <c r="D86" s="274"/>
      <c r="E86" s="22"/>
      <c r="F86" s="127"/>
      <c r="G86" s="160"/>
      <c r="H86" s="161"/>
      <c r="I86" s="141"/>
      <c r="J86" s="132"/>
      <c r="K86" s="160"/>
      <c r="L86" s="161"/>
      <c r="M86" s="160"/>
      <c r="N86" s="161"/>
      <c r="O86" s="122"/>
    </row>
    <row r="87" spans="1:15" ht="20.100000000000001" customHeight="1" x14ac:dyDescent="0.3">
      <c r="A87" s="73"/>
      <c r="B87" s="272"/>
      <c r="C87" s="273"/>
      <c r="D87" s="274"/>
      <c r="E87" s="22"/>
      <c r="F87" s="127"/>
      <c r="G87" s="160"/>
      <c r="H87" s="161"/>
      <c r="I87" s="141"/>
      <c r="J87" s="132"/>
      <c r="K87" s="160"/>
      <c r="L87" s="161"/>
      <c r="M87" s="160"/>
      <c r="N87" s="161"/>
      <c r="O87" s="122"/>
    </row>
    <row r="88" spans="1:15" ht="20.100000000000001" customHeight="1" x14ac:dyDescent="0.3">
      <c r="A88" s="73"/>
      <c r="B88" s="272"/>
      <c r="C88" s="273"/>
      <c r="D88" s="274"/>
      <c r="E88" s="22"/>
      <c r="F88" s="127"/>
      <c r="G88" s="160"/>
      <c r="H88" s="161"/>
      <c r="I88" s="141"/>
      <c r="J88" s="132"/>
      <c r="K88" s="160"/>
      <c r="L88" s="161"/>
      <c r="M88" s="160"/>
      <c r="N88" s="161"/>
      <c r="O88" s="122"/>
    </row>
    <row r="89" spans="1:15" ht="20.100000000000001" customHeight="1" x14ac:dyDescent="0.3">
      <c r="A89" s="73"/>
      <c r="B89" s="272"/>
      <c r="C89" s="273"/>
      <c r="D89" s="274"/>
      <c r="E89" s="22"/>
      <c r="F89" s="127"/>
      <c r="G89" s="170"/>
      <c r="H89" s="171"/>
      <c r="I89" s="144"/>
      <c r="J89" s="135"/>
      <c r="K89" s="170"/>
      <c r="L89" s="171"/>
      <c r="M89" s="170"/>
      <c r="N89" s="171"/>
      <c r="O89" s="122"/>
    </row>
    <row r="90" spans="1:15" ht="20.100000000000001" customHeight="1" x14ac:dyDescent="0.3">
      <c r="A90" s="78"/>
      <c r="B90" s="272"/>
      <c r="C90" s="273"/>
      <c r="D90" s="274"/>
      <c r="E90" s="22"/>
      <c r="F90" s="127"/>
      <c r="G90" s="170"/>
      <c r="H90" s="171"/>
      <c r="I90" s="144"/>
      <c r="J90" s="135"/>
      <c r="K90" s="170"/>
      <c r="L90" s="171"/>
      <c r="M90" s="170"/>
      <c r="N90" s="171"/>
      <c r="O90" s="122"/>
    </row>
    <row r="91" spans="1:15" ht="20.100000000000001" customHeight="1" x14ac:dyDescent="0.3">
      <c r="A91" s="78"/>
      <c r="B91" s="261"/>
      <c r="C91" s="259"/>
      <c r="D91" s="260"/>
      <c r="E91" s="22"/>
      <c r="F91" s="127"/>
      <c r="G91" s="170"/>
      <c r="H91" s="171"/>
      <c r="I91" s="144"/>
      <c r="J91" s="135"/>
      <c r="K91" s="170"/>
      <c r="L91" s="171"/>
      <c r="M91" s="170"/>
      <c r="N91" s="171"/>
      <c r="O91" s="122"/>
    </row>
    <row r="92" spans="1:15" ht="20.100000000000001" customHeight="1" x14ac:dyDescent="0.3">
      <c r="A92" s="80"/>
      <c r="B92" s="272"/>
      <c r="C92" s="273"/>
      <c r="D92" s="274"/>
      <c r="E92" s="22"/>
      <c r="F92" s="127"/>
      <c r="G92" s="170"/>
      <c r="H92" s="171"/>
      <c r="I92" s="144"/>
      <c r="J92" s="135"/>
      <c r="K92" s="170"/>
      <c r="L92" s="171"/>
      <c r="M92" s="170"/>
      <c r="N92" s="171"/>
      <c r="O92" s="122"/>
    </row>
    <row r="93" spans="1:15" ht="20.100000000000001" customHeight="1" x14ac:dyDescent="0.3">
      <c r="A93" s="73"/>
      <c r="B93" s="272"/>
      <c r="C93" s="273"/>
      <c r="D93" s="274"/>
      <c r="E93" s="22"/>
      <c r="F93" s="127"/>
      <c r="G93" s="170"/>
      <c r="H93" s="171"/>
      <c r="I93" s="144"/>
      <c r="J93" s="135"/>
      <c r="K93" s="170"/>
      <c r="L93" s="171"/>
      <c r="M93" s="170"/>
      <c r="N93" s="171"/>
      <c r="O93" s="122"/>
    </row>
    <row r="94" spans="1:15" ht="20.100000000000001" customHeight="1" x14ac:dyDescent="0.3">
      <c r="A94" s="73"/>
      <c r="B94" s="272"/>
      <c r="C94" s="273"/>
      <c r="D94" s="274"/>
      <c r="E94" s="22"/>
      <c r="F94" s="127"/>
      <c r="G94" s="170"/>
      <c r="H94" s="171"/>
      <c r="I94" s="144"/>
      <c r="J94" s="135"/>
      <c r="K94" s="170"/>
      <c r="L94" s="171"/>
      <c r="M94" s="170"/>
      <c r="N94" s="171"/>
      <c r="O94" s="122"/>
    </row>
    <row r="95" spans="1:15" ht="20.100000000000001" customHeight="1" x14ac:dyDescent="0.3">
      <c r="A95" s="73"/>
      <c r="B95" s="272"/>
      <c r="C95" s="273"/>
      <c r="D95" s="274"/>
      <c r="E95" s="22"/>
      <c r="F95" s="127"/>
      <c r="G95" s="170"/>
      <c r="H95" s="171"/>
      <c r="I95" s="144"/>
      <c r="J95" s="135"/>
      <c r="K95" s="170"/>
      <c r="L95" s="171"/>
      <c r="M95" s="170"/>
      <c r="N95" s="171"/>
      <c r="O95" s="122"/>
    </row>
    <row r="96" spans="1:15" ht="20.100000000000001" customHeight="1" x14ac:dyDescent="0.3">
      <c r="A96" s="73"/>
      <c r="B96" s="272"/>
      <c r="C96" s="273"/>
      <c r="D96" s="274"/>
      <c r="E96" s="22"/>
      <c r="F96" s="127"/>
      <c r="G96" s="170"/>
      <c r="H96" s="171"/>
      <c r="I96" s="144"/>
      <c r="J96" s="135"/>
      <c r="K96" s="170"/>
      <c r="L96" s="171"/>
      <c r="M96" s="170"/>
      <c r="N96" s="171"/>
      <c r="O96" s="122"/>
    </row>
    <row r="97" spans="1:15" ht="20.100000000000001" customHeight="1" x14ac:dyDescent="0.3">
      <c r="A97" s="73"/>
      <c r="B97" s="272"/>
      <c r="C97" s="273"/>
      <c r="D97" s="274"/>
      <c r="E97" s="22"/>
      <c r="F97" s="127"/>
      <c r="G97" s="170"/>
      <c r="H97" s="171"/>
      <c r="I97" s="144"/>
      <c r="J97" s="135"/>
      <c r="K97" s="170"/>
      <c r="L97" s="171"/>
      <c r="M97" s="170"/>
      <c r="N97" s="171"/>
      <c r="O97" s="122"/>
    </row>
    <row r="98" spans="1:15" ht="20.100000000000001" customHeight="1" x14ac:dyDescent="0.3">
      <c r="A98" s="204" t="s">
        <v>77</v>
      </c>
      <c r="B98" s="295"/>
      <c r="C98" s="296"/>
      <c r="D98" s="297"/>
      <c r="E98" s="206"/>
      <c r="F98" s="207"/>
      <c r="G98" s="208"/>
      <c r="H98" s="184"/>
      <c r="I98" s="209"/>
      <c r="J98" s="205"/>
      <c r="K98" s="208">
        <f>K73+K78</f>
        <v>0</v>
      </c>
      <c r="L98" s="184">
        <f t="shared" ref="L98:N98" si="17">L73+L78</f>
        <v>0</v>
      </c>
      <c r="M98" s="208">
        <f t="shared" si="17"/>
        <v>0</v>
      </c>
      <c r="N98" s="184">
        <f t="shared" si="17"/>
        <v>0</v>
      </c>
      <c r="O98" s="210"/>
    </row>
    <row r="99" spans="1:15" ht="20.100000000000001" customHeight="1" thickBot="1" x14ac:dyDescent="0.35">
      <c r="A99" s="74"/>
      <c r="B99" s="292"/>
      <c r="C99" s="293"/>
      <c r="D99" s="294"/>
      <c r="E99" s="29"/>
      <c r="F99" s="126"/>
      <c r="G99" s="163"/>
      <c r="H99" s="164"/>
      <c r="I99" s="142"/>
      <c r="J99" s="133"/>
      <c r="K99" s="163"/>
      <c r="L99" s="164"/>
      <c r="M99" s="163"/>
      <c r="N99" s="164"/>
      <c r="O99" s="123"/>
    </row>
    <row r="100" spans="1:15" ht="20.100000000000001" customHeight="1" x14ac:dyDescent="0.3">
      <c r="A100" s="263" t="s">
        <v>15</v>
      </c>
      <c r="B100" s="265" t="s">
        <v>103</v>
      </c>
      <c r="C100" s="26" t="s">
        <v>104</v>
      </c>
      <c r="D100" s="26" t="s">
        <v>105</v>
      </c>
      <c r="E100" s="265" t="s">
        <v>17</v>
      </c>
      <c r="F100" s="267" t="s">
        <v>18</v>
      </c>
      <c r="G100" s="269" t="s">
        <v>19</v>
      </c>
      <c r="H100" s="270"/>
      <c r="I100" s="271" t="s">
        <v>20</v>
      </c>
      <c r="J100" s="271"/>
      <c r="K100" s="269" t="s">
        <v>21</v>
      </c>
      <c r="L100" s="270"/>
      <c r="M100" s="269" t="s">
        <v>196</v>
      </c>
      <c r="N100" s="270"/>
      <c r="O100" s="7" t="s">
        <v>4</v>
      </c>
    </row>
    <row r="101" spans="1:15" ht="20.100000000000001" customHeight="1" thickBot="1" x14ac:dyDescent="0.35">
      <c r="A101" s="264"/>
      <c r="B101" s="266"/>
      <c r="C101" s="27" t="s">
        <v>106</v>
      </c>
      <c r="D101" s="27" t="s">
        <v>106</v>
      </c>
      <c r="E101" s="266"/>
      <c r="F101" s="268"/>
      <c r="G101" s="154" t="s">
        <v>75</v>
      </c>
      <c r="H101" s="155" t="s">
        <v>76</v>
      </c>
      <c r="I101" s="9" t="s">
        <v>75</v>
      </c>
      <c r="J101" s="120" t="s">
        <v>76</v>
      </c>
      <c r="K101" s="154" t="s">
        <v>75</v>
      </c>
      <c r="L101" s="155" t="s">
        <v>76</v>
      </c>
      <c r="M101" s="154" t="s">
        <v>75</v>
      </c>
      <c r="N101" s="155" t="s">
        <v>76</v>
      </c>
      <c r="O101" s="121"/>
    </row>
    <row r="102" spans="1:15" ht="20.100000000000001" customHeight="1" x14ac:dyDescent="0.3">
      <c r="A102" s="199" t="s">
        <v>197</v>
      </c>
      <c r="B102" s="289" t="s">
        <v>64</v>
      </c>
      <c r="C102" s="290"/>
      <c r="D102" s="291"/>
      <c r="E102" s="94" t="s">
        <v>198</v>
      </c>
      <c r="F102" s="237">
        <v>0.08</v>
      </c>
      <c r="G102" s="158"/>
      <c r="H102" s="159">
        <f>H32+H65+H98</f>
        <v>0</v>
      </c>
      <c r="I102" s="140"/>
      <c r="J102" s="131">
        <f t="shared" ref="J102:L102" si="18">J32+J65+J98</f>
        <v>0</v>
      </c>
      <c r="K102" s="180"/>
      <c r="L102" s="159">
        <f t="shared" si="18"/>
        <v>0</v>
      </c>
      <c r="M102" s="180"/>
      <c r="N102" s="159">
        <f>(H102+J102+L102)*F102</f>
        <v>0</v>
      </c>
      <c r="O102" s="149"/>
    </row>
    <row r="103" spans="1:15" ht="20.100000000000001" customHeight="1" x14ac:dyDescent="0.3">
      <c r="A103" s="80"/>
      <c r="B103" s="261"/>
      <c r="C103" s="259"/>
      <c r="D103" s="260"/>
      <c r="E103" s="22"/>
      <c r="F103" s="167"/>
      <c r="G103" s="160"/>
      <c r="H103" s="161"/>
      <c r="I103" s="141"/>
      <c r="J103" s="132"/>
      <c r="K103" s="160"/>
      <c r="L103" s="161"/>
      <c r="M103" s="160"/>
      <c r="N103" s="161"/>
      <c r="O103" s="150"/>
    </row>
    <row r="104" spans="1:15" ht="20.100000000000001" customHeight="1" x14ac:dyDescent="0.3">
      <c r="A104" s="200" t="s">
        <v>199</v>
      </c>
      <c r="B104" s="261" t="s">
        <v>65</v>
      </c>
      <c r="C104" s="259"/>
      <c r="D104" s="260"/>
      <c r="E104" s="22" t="s">
        <v>198</v>
      </c>
      <c r="F104" s="238">
        <v>0.15</v>
      </c>
      <c r="G104" s="160"/>
      <c r="H104" s="161"/>
      <c r="I104" s="141"/>
      <c r="J104" s="132">
        <f>J32+J65+J98</f>
        <v>0</v>
      </c>
      <c r="K104" s="160"/>
      <c r="L104" s="161">
        <f t="shared" ref="L104" si="19">L32+L65+L98</f>
        <v>0</v>
      </c>
      <c r="M104" s="160"/>
      <c r="N104" s="161">
        <f>(N102+J104+L104)*F104</f>
        <v>0</v>
      </c>
      <c r="O104" s="151"/>
    </row>
    <row r="105" spans="1:15" ht="20.100000000000001" customHeight="1" x14ac:dyDescent="0.3">
      <c r="A105" s="78"/>
      <c r="B105" s="261"/>
      <c r="C105" s="259"/>
      <c r="D105" s="260"/>
      <c r="E105" s="22"/>
      <c r="F105" s="196"/>
      <c r="G105" s="160"/>
      <c r="H105" s="161"/>
      <c r="I105" s="141"/>
      <c r="J105" s="132"/>
      <c r="K105" s="160"/>
      <c r="L105" s="161"/>
      <c r="M105" s="160"/>
      <c r="N105" s="161"/>
      <c r="O105" s="122"/>
    </row>
    <row r="106" spans="1:15" ht="20.100000000000001" customHeight="1" x14ac:dyDescent="0.3">
      <c r="A106" s="78"/>
      <c r="B106" s="261"/>
      <c r="C106" s="259"/>
      <c r="D106" s="260"/>
      <c r="E106" s="22"/>
      <c r="F106" s="196"/>
      <c r="G106" s="160"/>
      <c r="H106" s="161"/>
      <c r="I106" s="141"/>
      <c r="J106" s="132"/>
      <c r="K106" s="160"/>
      <c r="L106" s="161"/>
      <c r="M106" s="160"/>
      <c r="N106" s="161"/>
      <c r="O106" s="122"/>
    </row>
    <row r="107" spans="1:15" ht="20.100000000000001" customHeight="1" x14ac:dyDescent="0.3">
      <c r="A107" s="78"/>
      <c r="B107" s="261"/>
      <c r="C107" s="259"/>
      <c r="D107" s="260"/>
      <c r="E107" s="22"/>
      <c r="F107" s="196"/>
      <c r="G107" s="160"/>
      <c r="H107" s="161"/>
      <c r="I107" s="141"/>
      <c r="J107" s="132"/>
      <c r="K107" s="160"/>
      <c r="L107" s="161"/>
      <c r="M107" s="160"/>
      <c r="N107" s="161"/>
      <c r="O107" s="122"/>
    </row>
    <row r="108" spans="1:15" ht="20.100000000000001" customHeight="1" x14ac:dyDescent="0.3">
      <c r="A108" s="78"/>
      <c r="B108" s="261"/>
      <c r="C108" s="259"/>
      <c r="D108" s="260"/>
      <c r="E108" s="22"/>
      <c r="F108" s="196"/>
      <c r="G108" s="160"/>
      <c r="H108" s="161"/>
      <c r="I108" s="141"/>
      <c r="J108" s="132"/>
      <c r="K108" s="160"/>
      <c r="L108" s="161"/>
      <c r="M108" s="160"/>
      <c r="N108" s="161"/>
      <c r="O108" s="122"/>
    </row>
    <row r="109" spans="1:15" ht="20.100000000000001" customHeight="1" x14ac:dyDescent="0.3">
      <c r="A109" s="73"/>
      <c r="B109" s="261"/>
      <c r="C109" s="259"/>
      <c r="D109" s="260"/>
      <c r="E109" s="22"/>
      <c r="F109" s="196"/>
      <c r="G109" s="160"/>
      <c r="H109" s="161"/>
      <c r="I109" s="132"/>
      <c r="J109" s="132"/>
      <c r="K109" s="160"/>
      <c r="L109" s="161"/>
      <c r="M109" s="160"/>
      <c r="N109" s="161"/>
      <c r="O109" s="122"/>
    </row>
    <row r="110" spans="1:15" ht="20.100000000000001" customHeight="1" x14ac:dyDescent="0.3">
      <c r="A110" s="80"/>
      <c r="B110" s="261"/>
      <c r="C110" s="259"/>
      <c r="D110" s="260"/>
      <c r="E110" s="22"/>
      <c r="F110" s="167"/>
      <c r="G110" s="160"/>
      <c r="H110" s="161"/>
      <c r="I110" s="141"/>
      <c r="J110" s="132"/>
      <c r="K110" s="160"/>
      <c r="L110" s="161"/>
      <c r="M110" s="160"/>
      <c r="N110" s="161"/>
      <c r="O110" s="122"/>
    </row>
    <row r="111" spans="1:15" ht="20.100000000000001" customHeight="1" x14ac:dyDescent="0.3">
      <c r="A111" s="80"/>
      <c r="B111" s="261"/>
      <c r="C111" s="259"/>
      <c r="D111" s="260"/>
      <c r="E111" s="16"/>
      <c r="F111" s="198"/>
      <c r="G111" s="160"/>
      <c r="H111" s="161"/>
      <c r="I111" s="141"/>
      <c r="J111" s="161"/>
      <c r="K111" s="160"/>
      <c r="L111" s="161"/>
      <c r="M111" s="160"/>
      <c r="N111" s="161"/>
      <c r="O111" s="192"/>
    </row>
    <row r="112" spans="1:15" ht="20.100000000000001" customHeight="1" x14ac:dyDescent="0.3">
      <c r="A112" s="75"/>
      <c r="B112" s="261"/>
      <c r="C112" s="259"/>
      <c r="D112" s="260"/>
      <c r="E112" s="16"/>
      <c r="F112" s="198"/>
      <c r="G112" s="170"/>
      <c r="H112" s="176"/>
      <c r="I112" s="144"/>
      <c r="J112" s="137"/>
      <c r="K112" s="170"/>
      <c r="L112" s="171"/>
      <c r="M112" s="170"/>
      <c r="N112" s="171"/>
      <c r="O112" s="122"/>
    </row>
    <row r="113" spans="1:15" ht="20.100000000000001" customHeight="1" x14ac:dyDescent="0.3">
      <c r="A113" s="73"/>
      <c r="B113" s="261"/>
      <c r="C113" s="259"/>
      <c r="D113" s="260"/>
      <c r="E113" s="22"/>
      <c r="F113" s="169"/>
      <c r="G113" s="170"/>
      <c r="H113" s="171"/>
      <c r="I113" s="144"/>
      <c r="J113" s="135"/>
      <c r="K113" s="170"/>
      <c r="L113" s="171"/>
      <c r="M113" s="170"/>
      <c r="N113" s="171"/>
      <c r="O113" s="122"/>
    </row>
    <row r="114" spans="1:15" ht="20.100000000000001" customHeight="1" x14ac:dyDescent="0.3">
      <c r="A114" s="73"/>
      <c r="B114" s="261"/>
      <c r="C114" s="259"/>
      <c r="D114" s="260"/>
      <c r="E114" s="22"/>
      <c r="F114" s="169"/>
      <c r="G114" s="170"/>
      <c r="H114" s="171"/>
      <c r="I114" s="144"/>
      <c r="J114" s="135"/>
      <c r="K114" s="170"/>
      <c r="L114" s="171"/>
      <c r="M114" s="170"/>
      <c r="N114" s="171"/>
      <c r="O114" s="122"/>
    </row>
    <row r="115" spans="1:15" ht="20.100000000000001" customHeight="1" x14ac:dyDescent="0.3">
      <c r="A115" s="78"/>
      <c r="B115" s="261"/>
      <c r="C115" s="259"/>
      <c r="D115" s="260"/>
      <c r="E115" s="22"/>
      <c r="F115" s="127"/>
      <c r="G115" s="170"/>
      <c r="H115" s="171"/>
      <c r="I115" s="144"/>
      <c r="J115" s="135"/>
      <c r="K115" s="170"/>
      <c r="L115" s="171"/>
      <c r="M115" s="170"/>
      <c r="N115" s="171"/>
      <c r="O115" s="122"/>
    </row>
    <row r="116" spans="1:15" ht="20.100000000000001" customHeight="1" x14ac:dyDescent="0.3">
      <c r="A116" s="79"/>
      <c r="B116" s="261"/>
      <c r="C116" s="259"/>
      <c r="D116" s="260"/>
      <c r="E116" s="22"/>
      <c r="F116" s="127"/>
      <c r="G116" s="170"/>
      <c r="H116" s="171"/>
      <c r="I116" s="144"/>
      <c r="J116" s="135"/>
      <c r="K116" s="170"/>
      <c r="L116" s="171"/>
      <c r="M116" s="170"/>
      <c r="N116" s="171"/>
      <c r="O116" s="122"/>
    </row>
    <row r="117" spans="1:15" ht="20.100000000000001" customHeight="1" x14ac:dyDescent="0.3">
      <c r="A117" s="80"/>
      <c r="B117" s="261"/>
      <c r="C117" s="259"/>
      <c r="D117" s="260"/>
      <c r="E117" s="22"/>
      <c r="F117" s="127"/>
      <c r="G117" s="170"/>
      <c r="H117" s="171"/>
      <c r="I117" s="144"/>
      <c r="J117" s="135"/>
      <c r="K117" s="170"/>
      <c r="L117" s="171"/>
      <c r="M117" s="170"/>
      <c r="N117" s="171"/>
      <c r="O117" s="122"/>
    </row>
    <row r="118" spans="1:15" ht="20.100000000000001" customHeight="1" x14ac:dyDescent="0.3">
      <c r="A118" s="73"/>
      <c r="B118" s="261"/>
      <c r="C118" s="259"/>
      <c r="D118" s="260"/>
      <c r="E118" s="22"/>
      <c r="F118" s="127"/>
      <c r="G118" s="170"/>
      <c r="H118" s="171"/>
      <c r="I118" s="144"/>
      <c r="J118" s="135"/>
      <c r="K118" s="170"/>
      <c r="L118" s="171"/>
      <c r="M118" s="170"/>
      <c r="N118" s="171"/>
      <c r="O118" s="122"/>
    </row>
    <row r="119" spans="1:15" ht="20.100000000000001" customHeight="1" x14ac:dyDescent="0.3">
      <c r="A119" s="73"/>
      <c r="B119" s="261"/>
      <c r="C119" s="259"/>
      <c r="D119" s="260"/>
      <c r="E119" s="22"/>
      <c r="F119" s="127"/>
      <c r="G119" s="170"/>
      <c r="H119" s="171"/>
      <c r="I119" s="144"/>
      <c r="J119" s="135"/>
      <c r="K119" s="170"/>
      <c r="L119" s="171"/>
      <c r="M119" s="170"/>
      <c r="N119" s="171"/>
      <c r="O119" s="122"/>
    </row>
    <row r="120" spans="1:15" ht="20.100000000000001" customHeight="1" x14ac:dyDescent="0.3">
      <c r="A120" s="73"/>
      <c r="B120" s="261"/>
      <c r="C120" s="259"/>
      <c r="D120" s="260"/>
      <c r="E120" s="22"/>
      <c r="F120" s="127"/>
      <c r="G120" s="170"/>
      <c r="H120" s="171"/>
      <c r="I120" s="144"/>
      <c r="J120" s="135"/>
      <c r="K120" s="170"/>
      <c r="L120" s="171"/>
      <c r="M120" s="170"/>
      <c r="N120" s="171"/>
      <c r="O120" s="122"/>
    </row>
    <row r="121" spans="1:15" ht="20.100000000000001" customHeight="1" x14ac:dyDescent="0.3">
      <c r="A121" s="73"/>
      <c r="B121" s="261"/>
      <c r="C121" s="259"/>
      <c r="D121" s="260"/>
      <c r="E121" s="22"/>
      <c r="F121" s="127"/>
      <c r="G121" s="170"/>
      <c r="H121" s="171"/>
      <c r="I121" s="144"/>
      <c r="J121" s="135"/>
      <c r="K121" s="170"/>
      <c r="L121" s="171"/>
      <c r="M121" s="170"/>
      <c r="N121" s="171"/>
      <c r="O121" s="122"/>
    </row>
    <row r="122" spans="1:15" ht="20.100000000000001" customHeight="1" x14ac:dyDescent="0.3">
      <c r="A122" s="73"/>
      <c r="B122" s="261"/>
      <c r="C122" s="259"/>
      <c r="D122" s="260"/>
      <c r="E122" s="22"/>
      <c r="F122" s="127"/>
      <c r="G122" s="170"/>
      <c r="H122" s="171"/>
      <c r="I122" s="144"/>
      <c r="J122" s="135"/>
      <c r="K122" s="170"/>
      <c r="L122" s="171"/>
      <c r="M122" s="170"/>
      <c r="N122" s="171"/>
      <c r="O122" s="122"/>
    </row>
    <row r="123" spans="1:15" ht="20.100000000000001" customHeight="1" x14ac:dyDescent="0.3">
      <c r="A123" s="73"/>
      <c r="B123" s="261"/>
      <c r="C123" s="259"/>
      <c r="D123" s="260"/>
      <c r="E123" s="22"/>
      <c r="F123" s="127"/>
      <c r="G123" s="170"/>
      <c r="H123" s="171"/>
      <c r="I123" s="144"/>
      <c r="J123" s="135"/>
      <c r="K123" s="170"/>
      <c r="L123" s="171"/>
      <c r="M123" s="170"/>
      <c r="N123" s="171"/>
      <c r="O123" s="122"/>
    </row>
    <row r="124" spans="1:15" ht="20.100000000000001" customHeight="1" x14ac:dyDescent="0.3">
      <c r="A124" s="73"/>
      <c r="B124" s="261"/>
      <c r="C124" s="259"/>
      <c r="D124" s="260"/>
      <c r="E124" s="22"/>
      <c r="F124" s="127"/>
      <c r="G124" s="170"/>
      <c r="H124" s="171"/>
      <c r="I124" s="144"/>
      <c r="J124" s="135"/>
      <c r="K124" s="170"/>
      <c r="L124" s="171"/>
      <c r="M124" s="170"/>
      <c r="N124" s="171"/>
      <c r="O124" s="122"/>
    </row>
    <row r="125" spans="1:15" ht="20.100000000000001" customHeight="1" x14ac:dyDescent="0.3">
      <c r="A125" s="73"/>
      <c r="B125" s="261"/>
      <c r="C125" s="259"/>
      <c r="D125" s="260"/>
      <c r="E125" s="22"/>
      <c r="F125" s="127"/>
      <c r="G125" s="170"/>
      <c r="H125" s="171"/>
      <c r="I125" s="144"/>
      <c r="J125" s="135"/>
      <c r="K125" s="170"/>
      <c r="L125" s="171"/>
      <c r="M125" s="170"/>
      <c r="N125" s="171"/>
      <c r="O125" s="122"/>
    </row>
    <row r="126" spans="1:15" ht="20.100000000000001" customHeight="1" x14ac:dyDescent="0.3">
      <c r="A126" s="73"/>
      <c r="B126" s="261"/>
      <c r="C126" s="259"/>
      <c r="D126" s="260"/>
      <c r="E126" s="22"/>
      <c r="F126" s="127"/>
      <c r="G126" s="170"/>
      <c r="H126" s="171"/>
      <c r="I126" s="144"/>
      <c r="J126" s="135"/>
      <c r="K126" s="170"/>
      <c r="L126" s="171"/>
      <c r="M126" s="170"/>
      <c r="N126" s="171"/>
      <c r="O126" s="122"/>
    </row>
    <row r="127" spans="1:15" ht="20.100000000000001" customHeight="1" x14ac:dyDescent="0.3">
      <c r="A127" s="73"/>
      <c r="B127" s="261"/>
      <c r="C127" s="259"/>
      <c r="D127" s="260"/>
      <c r="E127" s="22"/>
      <c r="F127" s="127"/>
      <c r="G127" s="170"/>
      <c r="H127" s="171"/>
      <c r="I127" s="144"/>
      <c r="J127" s="135"/>
      <c r="K127" s="170"/>
      <c r="L127" s="171"/>
      <c r="M127" s="170"/>
      <c r="N127" s="171"/>
      <c r="O127" s="122"/>
    </row>
    <row r="128" spans="1:15" ht="20.100000000000001" customHeight="1" x14ac:dyDescent="0.3">
      <c r="A128" s="73"/>
      <c r="B128" s="261"/>
      <c r="C128" s="259"/>
      <c r="D128" s="260"/>
      <c r="E128" s="22"/>
      <c r="F128" s="127"/>
      <c r="G128" s="170"/>
      <c r="H128" s="171"/>
      <c r="I128" s="144"/>
      <c r="J128" s="135"/>
      <c r="K128" s="170"/>
      <c r="L128" s="171"/>
      <c r="M128" s="170"/>
      <c r="N128" s="171"/>
      <c r="O128" s="122"/>
    </row>
    <row r="129" spans="1:15" ht="20.100000000000001" customHeight="1" x14ac:dyDescent="0.3">
      <c r="A129" s="73"/>
      <c r="B129" s="261"/>
      <c r="C129" s="259"/>
      <c r="D129" s="260"/>
      <c r="E129" s="22"/>
      <c r="F129" s="127"/>
      <c r="G129" s="170"/>
      <c r="H129" s="171"/>
      <c r="I129" s="144"/>
      <c r="J129" s="135"/>
      <c r="K129" s="170"/>
      <c r="L129" s="171"/>
      <c r="M129" s="170"/>
      <c r="N129" s="171"/>
      <c r="O129" s="122"/>
    </row>
    <row r="130" spans="1:15" ht="20.100000000000001" customHeight="1" x14ac:dyDescent="0.3">
      <c r="A130" s="73"/>
      <c r="B130" s="261"/>
      <c r="C130" s="259"/>
      <c r="D130" s="260"/>
      <c r="E130" s="22"/>
      <c r="F130" s="127"/>
      <c r="G130" s="170"/>
      <c r="H130" s="171"/>
      <c r="I130" s="144"/>
      <c r="J130" s="135"/>
      <c r="K130" s="170"/>
      <c r="L130" s="171"/>
      <c r="M130" s="170"/>
      <c r="N130" s="171"/>
      <c r="O130" s="122"/>
    </row>
    <row r="131" spans="1:15" ht="20.100000000000001" customHeight="1" x14ac:dyDescent="0.3">
      <c r="A131" s="88"/>
      <c r="B131" s="261"/>
      <c r="C131" s="259"/>
      <c r="D131" s="260"/>
      <c r="E131" s="90"/>
      <c r="F131" s="129"/>
      <c r="G131" s="177"/>
      <c r="H131" s="178"/>
      <c r="I131" s="147"/>
      <c r="J131" s="138"/>
      <c r="K131" s="177"/>
      <c r="L131" s="178"/>
      <c r="M131" s="177"/>
      <c r="N131" s="184"/>
      <c r="O131" s="152"/>
    </row>
    <row r="132" spans="1:15" ht="20.100000000000001" customHeight="1" thickBot="1" x14ac:dyDescent="0.35">
      <c r="A132" s="74"/>
      <c r="B132" s="303"/>
      <c r="C132" s="246"/>
      <c r="D132" s="247"/>
      <c r="E132" s="29"/>
      <c r="F132" s="126"/>
      <c r="G132" s="163"/>
      <c r="H132" s="164"/>
      <c r="I132" s="142"/>
      <c r="J132" s="133"/>
      <c r="K132" s="163"/>
      <c r="L132" s="164"/>
      <c r="M132" s="163"/>
      <c r="N132" s="164"/>
      <c r="O132" s="123"/>
    </row>
    <row r="133" spans="1:15" ht="20.100000000000001" customHeight="1" x14ac:dyDescent="0.3">
      <c r="A133" s="263" t="s">
        <v>15</v>
      </c>
      <c r="B133" s="265" t="s">
        <v>103</v>
      </c>
      <c r="C133" s="26" t="s">
        <v>104</v>
      </c>
      <c r="D133" s="26" t="s">
        <v>105</v>
      </c>
      <c r="E133" s="265" t="s">
        <v>17</v>
      </c>
      <c r="F133" s="284" t="s">
        <v>18</v>
      </c>
      <c r="G133" s="269" t="s">
        <v>19</v>
      </c>
      <c r="H133" s="270"/>
      <c r="I133" s="271" t="s">
        <v>20</v>
      </c>
      <c r="J133" s="271"/>
      <c r="K133" s="269" t="s">
        <v>21</v>
      </c>
      <c r="L133" s="270"/>
      <c r="M133" s="269" t="s">
        <v>196</v>
      </c>
      <c r="N133" s="270"/>
      <c r="O133" s="7" t="s">
        <v>4</v>
      </c>
    </row>
    <row r="134" spans="1:15" ht="20.100000000000001" customHeight="1" thickBot="1" x14ac:dyDescent="0.35">
      <c r="A134" s="264"/>
      <c r="B134" s="266"/>
      <c r="C134" s="27" t="s">
        <v>106</v>
      </c>
      <c r="D134" s="27" t="s">
        <v>106</v>
      </c>
      <c r="E134" s="266"/>
      <c r="F134" s="285"/>
      <c r="G134" s="154" t="s">
        <v>75</v>
      </c>
      <c r="H134" s="155" t="s">
        <v>76</v>
      </c>
      <c r="I134" s="9" t="s">
        <v>75</v>
      </c>
      <c r="J134" s="120" t="s">
        <v>76</v>
      </c>
      <c r="K134" s="154" t="s">
        <v>75</v>
      </c>
      <c r="L134" s="155" t="s">
        <v>76</v>
      </c>
      <c r="M134" s="154" t="s">
        <v>75</v>
      </c>
      <c r="N134" s="155" t="s">
        <v>76</v>
      </c>
      <c r="O134" s="121"/>
    </row>
    <row r="135" spans="1:15" ht="20.100000000000001" customHeight="1" x14ac:dyDescent="0.3">
      <c r="A135" s="93" t="s">
        <v>177</v>
      </c>
      <c r="B135" s="298" t="s">
        <v>188</v>
      </c>
      <c r="C135" s="299"/>
      <c r="D135" s="299"/>
      <c r="E135" s="299"/>
      <c r="F135" s="299"/>
      <c r="G135" s="158"/>
      <c r="H135" s="159"/>
      <c r="I135" s="140"/>
      <c r="J135" s="131"/>
      <c r="K135" s="180"/>
      <c r="L135" s="159"/>
      <c r="M135" s="180"/>
      <c r="N135" s="159"/>
      <c r="O135" s="149"/>
    </row>
    <row r="136" spans="1:15" ht="20.100000000000001" customHeight="1" x14ac:dyDescent="0.3">
      <c r="A136" s="80" t="s">
        <v>178</v>
      </c>
      <c r="B136" s="86" t="s">
        <v>136</v>
      </c>
      <c r="C136" s="22"/>
      <c r="D136" s="95">
        <v>10.5868</v>
      </c>
      <c r="E136" s="22" t="s">
        <v>31</v>
      </c>
      <c r="F136" s="125"/>
      <c r="G136" s="160"/>
      <c r="H136" s="161"/>
      <c r="I136" s="141"/>
      <c r="J136" s="132"/>
      <c r="K136" s="160"/>
      <c r="L136" s="161"/>
      <c r="M136" s="160"/>
      <c r="N136" s="161"/>
      <c r="O136" s="150"/>
    </row>
    <row r="137" spans="1:15" ht="20.100000000000001" customHeight="1" x14ac:dyDescent="0.3">
      <c r="A137" s="78" t="s">
        <v>128</v>
      </c>
      <c r="B137" s="86"/>
      <c r="C137" s="22"/>
      <c r="D137" s="95">
        <v>4.8099999999999996</v>
      </c>
      <c r="E137" s="22" t="s">
        <v>30</v>
      </c>
      <c r="F137" s="182">
        <f>D136*D137</f>
        <v>50.922507999999993</v>
      </c>
      <c r="G137" s="160"/>
      <c r="H137" s="161"/>
      <c r="I137" s="141"/>
      <c r="J137" s="132">
        <f>F137*I137</f>
        <v>0</v>
      </c>
      <c r="K137" s="160"/>
      <c r="L137" s="161"/>
      <c r="M137" s="160"/>
      <c r="N137" s="161"/>
      <c r="O137" s="151"/>
    </row>
    <row r="138" spans="1:15" ht="20.100000000000001" customHeight="1" x14ac:dyDescent="0.3">
      <c r="A138" s="78" t="s">
        <v>129</v>
      </c>
      <c r="B138" s="86"/>
      <c r="C138" s="22"/>
      <c r="D138" s="95">
        <v>2.16</v>
      </c>
      <c r="E138" s="22" t="s">
        <v>30</v>
      </c>
      <c r="F138" s="182">
        <f>D136*D138</f>
        <v>22.867488000000002</v>
      </c>
      <c r="G138" s="160"/>
      <c r="H138" s="161"/>
      <c r="I138" s="141"/>
      <c r="J138" s="132">
        <f t="shared" ref="J138:J141" si="20">F138*I138</f>
        <v>0</v>
      </c>
      <c r="K138" s="160"/>
      <c r="L138" s="161"/>
      <c r="M138" s="160"/>
      <c r="N138" s="161"/>
      <c r="O138" s="122"/>
    </row>
    <row r="139" spans="1:15" ht="20.100000000000001" customHeight="1" x14ac:dyDescent="0.3">
      <c r="A139" s="78" t="s">
        <v>130</v>
      </c>
      <c r="B139" s="86"/>
      <c r="C139" s="22"/>
      <c r="D139" s="95">
        <v>1.1599999999999999</v>
      </c>
      <c r="E139" s="22" t="s">
        <v>30</v>
      </c>
      <c r="F139" s="182">
        <f>D136*D139</f>
        <v>12.280688</v>
      </c>
      <c r="G139" s="160"/>
      <c r="H139" s="161"/>
      <c r="I139" s="141"/>
      <c r="J139" s="132">
        <f t="shared" si="20"/>
        <v>0</v>
      </c>
      <c r="K139" s="160"/>
      <c r="L139" s="161"/>
      <c r="M139" s="160"/>
      <c r="N139" s="161"/>
      <c r="O139" s="122"/>
    </row>
    <row r="140" spans="1:15" ht="20.100000000000001" customHeight="1" x14ac:dyDescent="0.3">
      <c r="A140" s="78" t="s">
        <v>131</v>
      </c>
      <c r="B140" s="86"/>
      <c r="C140" s="22"/>
      <c r="D140" s="95">
        <v>2.39</v>
      </c>
      <c r="E140" s="22" t="s">
        <v>30</v>
      </c>
      <c r="F140" s="182">
        <f>D136*D140</f>
        <v>25.302452000000002</v>
      </c>
      <c r="G140" s="160"/>
      <c r="H140" s="161"/>
      <c r="I140" s="141"/>
      <c r="J140" s="132">
        <f t="shared" si="20"/>
        <v>0</v>
      </c>
      <c r="K140" s="160"/>
      <c r="L140" s="161"/>
      <c r="M140" s="160"/>
      <c r="N140" s="161"/>
      <c r="O140" s="122"/>
    </row>
    <row r="141" spans="1:15" ht="20.100000000000001" customHeight="1" x14ac:dyDescent="0.3">
      <c r="A141" s="78" t="s">
        <v>172</v>
      </c>
      <c r="B141" s="86"/>
      <c r="C141" s="22"/>
      <c r="D141" s="95">
        <v>7</v>
      </c>
      <c r="E141" s="22" t="s">
        <v>30</v>
      </c>
      <c r="F141" s="182">
        <f>D136*D141</f>
        <v>74.107600000000005</v>
      </c>
      <c r="G141" s="160"/>
      <c r="H141" s="161"/>
      <c r="I141" s="141"/>
      <c r="J141" s="132">
        <f t="shared" si="20"/>
        <v>0</v>
      </c>
      <c r="K141" s="160"/>
      <c r="L141" s="161"/>
      <c r="M141" s="160"/>
      <c r="N141" s="161"/>
      <c r="O141" s="122"/>
    </row>
    <row r="142" spans="1:15" ht="20.100000000000001" customHeight="1" x14ac:dyDescent="0.3">
      <c r="A142" s="73" t="s">
        <v>133</v>
      </c>
      <c r="B142" s="86"/>
      <c r="C142" s="22"/>
      <c r="D142" s="95"/>
      <c r="E142" s="22"/>
      <c r="F142" s="182"/>
      <c r="G142" s="160"/>
      <c r="H142" s="161"/>
      <c r="I142" s="132"/>
      <c r="J142" s="132">
        <f t="shared" ref="J142" si="21">SUM(J137:J141)</f>
        <v>0</v>
      </c>
      <c r="K142" s="160"/>
      <c r="L142" s="161"/>
      <c r="M142" s="160"/>
      <c r="N142" s="161"/>
      <c r="O142" s="122"/>
    </row>
    <row r="143" spans="1:15" ht="20.100000000000001" customHeight="1" x14ac:dyDescent="0.3">
      <c r="A143" s="80"/>
      <c r="B143" s="86"/>
      <c r="C143" s="22"/>
      <c r="D143" s="85"/>
      <c r="E143" s="22"/>
      <c r="F143" s="125"/>
      <c r="G143" s="160"/>
      <c r="H143" s="161"/>
      <c r="I143" s="141"/>
      <c r="J143" s="132"/>
      <c r="K143" s="160"/>
      <c r="L143" s="161"/>
      <c r="M143" s="160"/>
      <c r="N143" s="161"/>
      <c r="O143" s="122"/>
    </row>
    <row r="144" spans="1:15" ht="20.100000000000001" customHeight="1" x14ac:dyDescent="0.3">
      <c r="A144" s="80" t="s">
        <v>179</v>
      </c>
      <c r="B144" s="300" t="s">
        <v>187</v>
      </c>
      <c r="C144" s="301"/>
      <c r="D144" s="301"/>
      <c r="E144" s="301"/>
      <c r="F144" s="302"/>
      <c r="G144" s="160"/>
      <c r="H144" s="161"/>
      <c r="I144" s="141"/>
      <c r="J144" s="161">
        <f>(J137+J138+J139+J140+J141)*0.4</f>
        <v>0</v>
      </c>
      <c r="K144" s="160"/>
      <c r="L144" s="161"/>
      <c r="M144" s="160"/>
      <c r="N144" s="161"/>
      <c r="O144" s="192"/>
    </row>
    <row r="145" spans="1:15" ht="20.100000000000001" customHeight="1" x14ac:dyDescent="0.3">
      <c r="A145" s="75"/>
      <c r="B145" s="300" t="s">
        <v>189</v>
      </c>
      <c r="C145" s="301"/>
      <c r="D145" s="301"/>
      <c r="E145" s="301"/>
      <c r="F145" s="302"/>
      <c r="G145" s="170"/>
      <c r="H145" s="162"/>
      <c r="I145" s="141"/>
      <c r="J145" s="236"/>
      <c r="K145" s="160"/>
      <c r="L145" s="161"/>
      <c r="M145" s="170"/>
      <c r="N145" s="171"/>
      <c r="O145" s="122"/>
    </row>
    <row r="146" spans="1:15" ht="20.100000000000001" customHeight="1" x14ac:dyDescent="0.3">
      <c r="A146" s="73" t="s">
        <v>133</v>
      </c>
      <c r="B146" s="86"/>
      <c r="C146" s="22"/>
      <c r="D146" s="36"/>
      <c r="E146" s="22"/>
      <c r="F146" s="127"/>
      <c r="G146" s="170"/>
      <c r="H146" s="161"/>
      <c r="I146" s="141"/>
      <c r="J146" s="132">
        <f t="shared" ref="J146" si="22">SUM(J144:J145)</f>
        <v>0</v>
      </c>
      <c r="K146" s="160"/>
      <c r="L146" s="161"/>
      <c r="M146" s="170"/>
      <c r="N146" s="171"/>
      <c r="O146" s="122"/>
    </row>
    <row r="147" spans="1:15" ht="20.100000000000001" customHeight="1" x14ac:dyDescent="0.3">
      <c r="A147" s="73"/>
      <c r="B147" s="86"/>
      <c r="C147" s="22"/>
      <c r="D147" s="36"/>
      <c r="E147" s="22"/>
      <c r="F147" s="127"/>
      <c r="G147" s="170"/>
      <c r="H147" s="161"/>
      <c r="I147" s="141"/>
      <c r="J147" s="132"/>
      <c r="K147" s="160"/>
      <c r="L147" s="161"/>
      <c r="M147" s="170"/>
      <c r="N147" s="171"/>
      <c r="O147" s="122"/>
    </row>
    <row r="148" spans="1:15" ht="20.100000000000001" customHeight="1" x14ac:dyDescent="0.3">
      <c r="A148" s="78"/>
      <c r="B148" s="86"/>
      <c r="C148" s="22"/>
      <c r="D148" s="36"/>
      <c r="E148" s="22"/>
      <c r="F148" s="127"/>
      <c r="G148" s="170"/>
      <c r="H148" s="161"/>
      <c r="I148" s="141"/>
      <c r="J148" s="132"/>
      <c r="K148" s="160"/>
      <c r="L148" s="161"/>
      <c r="M148" s="170"/>
      <c r="N148" s="171"/>
      <c r="O148" s="122"/>
    </row>
    <row r="149" spans="1:15" ht="20.100000000000001" customHeight="1" x14ac:dyDescent="0.3">
      <c r="A149" s="79"/>
      <c r="B149" s="86"/>
      <c r="C149" s="22"/>
      <c r="D149" s="36"/>
      <c r="E149" s="22"/>
      <c r="F149" s="127"/>
      <c r="G149" s="170"/>
      <c r="H149" s="161"/>
      <c r="I149" s="141"/>
      <c r="J149" s="132"/>
      <c r="K149" s="160"/>
      <c r="L149" s="161"/>
      <c r="M149" s="170"/>
      <c r="N149" s="171"/>
      <c r="O149" s="122"/>
    </row>
    <row r="150" spans="1:15" ht="20.100000000000001" customHeight="1" x14ac:dyDescent="0.3">
      <c r="A150" s="80"/>
      <c r="B150" s="86"/>
      <c r="C150" s="22"/>
      <c r="D150" s="36"/>
      <c r="E150" s="22"/>
      <c r="F150" s="127"/>
      <c r="G150" s="170"/>
      <c r="H150" s="161"/>
      <c r="I150" s="141"/>
      <c r="J150" s="132"/>
      <c r="K150" s="160"/>
      <c r="L150" s="161"/>
      <c r="M150" s="170"/>
      <c r="N150" s="171"/>
      <c r="O150" s="122"/>
    </row>
    <row r="151" spans="1:15" ht="20.100000000000001" customHeight="1" x14ac:dyDescent="0.3">
      <c r="A151" s="73"/>
      <c r="B151" s="86"/>
      <c r="C151" s="22"/>
      <c r="D151" s="36"/>
      <c r="E151" s="22"/>
      <c r="F151" s="127"/>
      <c r="G151" s="170"/>
      <c r="H151" s="171"/>
      <c r="I151" s="144"/>
      <c r="J151" s="135"/>
      <c r="K151" s="170"/>
      <c r="L151" s="171"/>
      <c r="M151" s="170"/>
      <c r="N151" s="171"/>
      <c r="O151" s="122"/>
    </row>
    <row r="152" spans="1:15" ht="20.100000000000001" customHeight="1" x14ac:dyDescent="0.3">
      <c r="A152" s="73"/>
      <c r="B152" s="86"/>
      <c r="C152" s="22"/>
      <c r="D152" s="36"/>
      <c r="E152" s="22"/>
      <c r="F152" s="127"/>
      <c r="G152" s="170"/>
      <c r="H152" s="171"/>
      <c r="I152" s="144"/>
      <c r="J152" s="135"/>
      <c r="K152" s="170"/>
      <c r="L152" s="171"/>
      <c r="M152" s="170"/>
      <c r="N152" s="171"/>
      <c r="O152" s="122"/>
    </row>
    <row r="153" spans="1:15" ht="20.100000000000001" customHeight="1" x14ac:dyDescent="0.3">
      <c r="A153" s="73"/>
      <c r="B153" s="86"/>
      <c r="C153" s="22"/>
      <c r="D153" s="36"/>
      <c r="E153" s="22"/>
      <c r="F153" s="127"/>
      <c r="G153" s="170"/>
      <c r="H153" s="171"/>
      <c r="I153" s="144"/>
      <c r="J153" s="135"/>
      <c r="K153" s="170"/>
      <c r="L153" s="171"/>
      <c r="M153" s="170"/>
      <c r="N153" s="171"/>
      <c r="O153" s="122"/>
    </row>
    <row r="154" spans="1:15" ht="20.100000000000001" customHeight="1" x14ac:dyDescent="0.3">
      <c r="A154" s="73"/>
      <c r="B154" s="86"/>
      <c r="C154" s="22"/>
      <c r="D154" s="36"/>
      <c r="E154" s="22"/>
      <c r="F154" s="127"/>
      <c r="G154" s="170"/>
      <c r="H154" s="171"/>
      <c r="I154" s="144"/>
      <c r="J154" s="135"/>
      <c r="K154" s="170"/>
      <c r="L154" s="171"/>
      <c r="M154" s="170"/>
      <c r="N154" s="171"/>
      <c r="O154" s="122"/>
    </row>
    <row r="155" spans="1:15" ht="20.100000000000001" customHeight="1" x14ac:dyDescent="0.3">
      <c r="A155" s="73"/>
      <c r="B155" s="86"/>
      <c r="C155" s="22"/>
      <c r="D155" s="36"/>
      <c r="E155" s="22"/>
      <c r="F155" s="127"/>
      <c r="G155" s="170"/>
      <c r="H155" s="171"/>
      <c r="I155" s="144"/>
      <c r="J155" s="135"/>
      <c r="K155" s="170"/>
      <c r="L155" s="171"/>
      <c r="M155" s="170"/>
      <c r="N155" s="171"/>
      <c r="O155" s="122"/>
    </row>
    <row r="156" spans="1:15" ht="20.100000000000001" customHeight="1" x14ac:dyDescent="0.3">
      <c r="A156" s="73"/>
      <c r="B156" s="86"/>
      <c r="C156" s="22"/>
      <c r="D156" s="36"/>
      <c r="E156" s="22"/>
      <c r="F156" s="127"/>
      <c r="G156" s="170"/>
      <c r="H156" s="171"/>
      <c r="I156" s="144"/>
      <c r="J156" s="135"/>
      <c r="K156" s="170"/>
      <c r="L156" s="171"/>
      <c r="M156" s="170"/>
      <c r="N156" s="171"/>
      <c r="O156" s="122"/>
    </row>
    <row r="157" spans="1:15" ht="20.100000000000001" customHeight="1" x14ac:dyDescent="0.3">
      <c r="A157" s="73"/>
      <c r="B157" s="86"/>
      <c r="C157" s="22"/>
      <c r="D157" s="36"/>
      <c r="E157" s="22"/>
      <c r="F157" s="127"/>
      <c r="G157" s="170"/>
      <c r="H157" s="171"/>
      <c r="I157" s="144"/>
      <c r="J157" s="135"/>
      <c r="K157" s="170"/>
      <c r="L157" s="171"/>
      <c r="M157" s="170"/>
      <c r="N157" s="171"/>
      <c r="O157" s="122"/>
    </row>
    <row r="158" spans="1:15" ht="20.100000000000001" customHeight="1" x14ac:dyDescent="0.3">
      <c r="A158" s="73"/>
      <c r="B158" s="86"/>
      <c r="C158" s="22"/>
      <c r="D158" s="36"/>
      <c r="E158" s="22"/>
      <c r="F158" s="127"/>
      <c r="G158" s="170"/>
      <c r="H158" s="171"/>
      <c r="I158" s="144"/>
      <c r="J158" s="135"/>
      <c r="K158" s="170"/>
      <c r="L158" s="171"/>
      <c r="M158" s="170"/>
      <c r="N158" s="171"/>
      <c r="O158" s="122"/>
    </row>
    <row r="159" spans="1:15" ht="20.100000000000001" customHeight="1" x14ac:dyDescent="0.3">
      <c r="A159" s="73"/>
      <c r="B159" s="86"/>
      <c r="C159" s="22"/>
      <c r="D159" s="36"/>
      <c r="E159" s="22"/>
      <c r="F159" s="127"/>
      <c r="G159" s="170"/>
      <c r="H159" s="171"/>
      <c r="I159" s="144"/>
      <c r="J159" s="135"/>
      <c r="K159" s="170"/>
      <c r="L159" s="171"/>
      <c r="M159" s="170"/>
      <c r="N159" s="171"/>
      <c r="O159" s="122"/>
    </row>
    <row r="160" spans="1:15" ht="20.100000000000001" customHeight="1" x14ac:dyDescent="0.3">
      <c r="A160" s="73"/>
      <c r="B160" s="86"/>
      <c r="C160" s="22"/>
      <c r="D160" s="36"/>
      <c r="E160" s="22"/>
      <c r="F160" s="127"/>
      <c r="G160" s="170"/>
      <c r="H160" s="171"/>
      <c r="I160" s="144"/>
      <c r="J160" s="135"/>
      <c r="K160" s="170"/>
      <c r="L160" s="171"/>
      <c r="M160" s="170"/>
      <c r="N160" s="171"/>
      <c r="O160" s="122"/>
    </row>
    <row r="161" spans="1:15" ht="20.100000000000001" customHeight="1" x14ac:dyDescent="0.3">
      <c r="A161" s="73"/>
      <c r="B161" s="86"/>
      <c r="C161" s="22"/>
      <c r="D161" s="36"/>
      <c r="E161" s="22"/>
      <c r="F161" s="127"/>
      <c r="G161" s="170"/>
      <c r="H161" s="171"/>
      <c r="I161" s="144"/>
      <c r="J161" s="135"/>
      <c r="K161" s="170"/>
      <c r="L161" s="171"/>
      <c r="M161" s="170"/>
      <c r="N161" s="171"/>
      <c r="O161" s="122"/>
    </row>
    <row r="162" spans="1:15" ht="20.100000000000001" customHeight="1" x14ac:dyDescent="0.3">
      <c r="A162" s="73"/>
      <c r="B162" s="86"/>
      <c r="C162" s="22"/>
      <c r="D162" s="36"/>
      <c r="E162" s="22"/>
      <c r="F162" s="127"/>
      <c r="G162" s="170"/>
      <c r="H162" s="171"/>
      <c r="I162" s="144"/>
      <c r="J162" s="135"/>
      <c r="K162" s="170"/>
      <c r="L162" s="171"/>
      <c r="M162" s="170"/>
      <c r="N162" s="171"/>
      <c r="O162" s="122"/>
    </row>
    <row r="163" spans="1:15" ht="20.100000000000001" customHeight="1" x14ac:dyDescent="0.3">
      <c r="A163" s="73"/>
      <c r="B163" s="86"/>
      <c r="C163" s="22"/>
      <c r="D163" s="36"/>
      <c r="E163" s="22"/>
      <c r="F163" s="127"/>
      <c r="G163" s="170"/>
      <c r="H163" s="171"/>
      <c r="I163" s="144"/>
      <c r="J163" s="135"/>
      <c r="K163" s="170"/>
      <c r="L163" s="171"/>
      <c r="M163" s="170"/>
      <c r="N163" s="171"/>
      <c r="O163" s="122"/>
    </row>
    <row r="164" spans="1:15" ht="20.100000000000001" customHeight="1" x14ac:dyDescent="0.3">
      <c r="A164" s="88" t="s">
        <v>77</v>
      </c>
      <c r="B164" s="89"/>
      <c r="C164" s="90"/>
      <c r="D164" s="91"/>
      <c r="E164" s="90"/>
      <c r="F164" s="129"/>
      <c r="G164" s="177">
        <f t="shared" ref="G164:L164" si="23">G142+G146</f>
        <v>0</v>
      </c>
      <c r="H164" s="178">
        <f t="shared" si="23"/>
        <v>0</v>
      </c>
      <c r="I164" s="147">
        <f t="shared" si="23"/>
        <v>0</v>
      </c>
      <c r="J164" s="138">
        <f t="shared" si="23"/>
        <v>0</v>
      </c>
      <c r="K164" s="177">
        <f t="shared" si="23"/>
        <v>0</v>
      </c>
      <c r="L164" s="178">
        <f t="shared" si="23"/>
        <v>0</v>
      </c>
      <c r="M164" s="177"/>
      <c r="N164" s="184"/>
      <c r="O164" s="152"/>
    </row>
    <row r="165" spans="1:15" ht="20.100000000000001" customHeight="1" thickBot="1" x14ac:dyDescent="0.35">
      <c r="A165" s="74"/>
      <c r="B165" s="87"/>
      <c r="C165" s="29"/>
      <c r="D165" s="72"/>
      <c r="E165" s="29"/>
      <c r="F165" s="126"/>
      <c r="G165" s="163"/>
      <c r="H165" s="164"/>
      <c r="I165" s="142"/>
      <c r="J165" s="133"/>
      <c r="K165" s="163"/>
      <c r="L165" s="164"/>
      <c r="M165" s="163"/>
      <c r="N165" s="164"/>
      <c r="O165" s="123"/>
    </row>
  </sheetData>
  <mergeCells count="107">
    <mergeCell ref="B145:F145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8:D128"/>
    <mergeCell ref="B129:D129"/>
    <mergeCell ref="B130:D130"/>
    <mergeCell ref="B131:D131"/>
    <mergeCell ref="B132:D132"/>
    <mergeCell ref="B123:D123"/>
    <mergeCell ref="B124:D124"/>
    <mergeCell ref="B125:D125"/>
    <mergeCell ref="I133:J133"/>
    <mergeCell ref="K133:L133"/>
    <mergeCell ref="M133:N133"/>
    <mergeCell ref="B135:F135"/>
    <mergeCell ref="B144:F144"/>
    <mergeCell ref="A133:A134"/>
    <mergeCell ref="B133:B134"/>
    <mergeCell ref="E133:E134"/>
    <mergeCell ref="F133:F134"/>
    <mergeCell ref="G133:H133"/>
    <mergeCell ref="B126:D126"/>
    <mergeCell ref="B127:D127"/>
    <mergeCell ref="I100:J100"/>
    <mergeCell ref="K100:L100"/>
    <mergeCell ref="M100:N100"/>
    <mergeCell ref="B82:D82"/>
    <mergeCell ref="B83:D83"/>
    <mergeCell ref="B84:D84"/>
    <mergeCell ref="B85:D85"/>
    <mergeCell ref="B86:D86"/>
    <mergeCell ref="B87:D87"/>
    <mergeCell ref="B88:D88"/>
    <mergeCell ref="B89:D89"/>
    <mergeCell ref="B102:D102"/>
    <mergeCell ref="B103:D103"/>
    <mergeCell ref="B99:D99"/>
    <mergeCell ref="B104:D104"/>
    <mergeCell ref="B105:D105"/>
    <mergeCell ref="B106:D106"/>
    <mergeCell ref="B107:D107"/>
    <mergeCell ref="B98:D98"/>
    <mergeCell ref="A100:A101"/>
    <mergeCell ref="B100:B101"/>
    <mergeCell ref="E100:E101"/>
    <mergeCell ref="F100:F101"/>
    <mergeCell ref="G100:H100"/>
    <mergeCell ref="I34:J34"/>
    <mergeCell ref="K34:L34"/>
    <mergeCell ref="M34:N34"/>
    <mergeCell ref="A67:A68"/>
    <mergeCell ref="B67:B68"/>
    <mergeCell ref="E67:E68"/>
    <mergeCell ref="F67:F68"/>
    <mergeCell ref="G67:H67"/>
    <mergeCell ref="I67:J67"/>
    <mergeCell ref="K67:L67"/>
    <mergeCell ref="M67:N67"/>
    <mergeCell ref="A34:A35"/>
    <mergeCell ref="B34:B35"/>
    <mergeCell ref="E34:E35"/>
    <mergeCell ref="F34:F35"/>
    <mergeCell ref="G34:H34"/>
    <mergeCell ref="B80:D80"/>
    <mergeCell ref="B79:D79"/>
    <mergeCell ref="B78:D78"/>
    <mergeCell ref="A4:A5"/>
    <mergeCell ref="B4:B5"/>
    <mergeCell ref="F4:F5"/>
    <mergeCell ref="E4:E5"/>
    <mergeCell ref="A1:O2"/>
    <mergeCell ref="A3:O3"/>
    <mergeCell ref="M4:N4"/>
    <mergeCell ref="I4:J4"/>
    <mergeCell ref="K4:L4"/>
    <mergeCell ref="G4:H4"/>
    <mergeCell ref="B77:D77"/>
    <mergeCell ref="B76:D76"/>
    <mergeCell ref="B75:D75"/>
    <mergeCell ref="B69:D69"/>
    <mergeCell ref="B74:D74"/>
    <mergeCell ref="B70:D70"/>
    <mergeCell ref="B73:D73"/>
    <mergeCell ref="B72:D72"/>
    <mergeCell ref="B71:D71"/>
    <mergeCell ref="B81:D81"/>
    <mergeCell ref="B90:D90"/>
    <mergeCell ref="B92:D92"/>
    <mergeCell ref="B93:D93"/>
    <mergeCell ref="B91:D91"/>
    <mergeCell ref="B94:D94"/>
    <mergeCell ref="B95:D95"/>
    <mergeCell ref="B96:D96"/>
    <mergeCell ref="B97:D97"/>
  </mergeCells>
  <phoneticPr fontId="2" type="noConversion"/>
  <pageMargins left="0.23622047244094491" right="0.23622047244094491" top="0.74803149606299213" bottom="0.23622047244094491" header="0.31496062992125984" footer="0"/>
  <pageSetup paperSize="9" scale="71" fitToHeight="0" orientation="landscape" r:id="rId1"/>
  <rowBreaks count="4" manualBreakCount="4">
    <brk id="33" max="14" man="1"/>
    <brk id="66" max="14" man="1"/>
    <brk id="99" max="14" man="1"/>
    <brk id="13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D815-B765-4F14-8008-C03B4A010BE8}">
  <dimension ref="A1:Q31"/>
  <sheetViews>
    <sheetView view="pageBreakPreview" zoomScaleNormal="100" zoomScaleSheetLayoutView="100" workbookViewId="0">
      <selection activeCell="H38" sqref="H38"/>
    </sheetView>
  </sheetViews>
  <sheetFormatPr defaultRowHeight="16.5" x14ac:dyDescent="0.3"/>
  <cols>
    <col min="1" max="17" width="10.625" customWidth="1"/>
  </cols>
  <sheetData>
    <row r="1" spans="1:17" x14ac:dyDescent="0.3">
      <c r="A1" s="262" t="s">
        <v>73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17" x14ac:dyDescent="0.3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17" ht="17.25" thickBot="1" x14ac:dyDescent="0.35">
      <c r="A3" s="241" t="str">
        <f>원가계산서!A3</f>
        <v>[사업명] 여수시 도시형폐기물 종합처리시설 소각시설 화격자 제작·구매 및 설치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312"/>
      <c r="Q3" s="312"/>
    </row>
    <row r="4" spans="1:17" x14ac:dyDescent="0.3">
      <c r="A4" s="308" t="s">
        <v>15</v>
      </c>
      <c r="B4" s="306"/>
      <c r="C4" s="284" t="s">
        <v>16</v>
      </c>
      <c r="D4" s="306"/>
      <c r="E4" s="265" t="s">
        <v>17</v>
      </c>
      <c r="F4" s="265" t="s">
        <v>18</v>
      </c>
      <c r="G4" s="310" t="s">
        <v>19</v>
      </c>
      <c r="H4" s="311"/>
      <c r="I4" s="310" t="s">
        <v>20</v>
      </c>
      <c r="J4" s="311"/>
      <c r="K4" s="310" t="s">
        <v>21</v>
      </c>
      <c r="L4" s="311"/>
      <c r="M4" s="310" t="s">
        <v>22</v>
      </c>
      <c r="N4" s="271"/>
      <c r="O4" s="310" t="s">
        <v>23</v>
      </c>
      <c r="P4" s="311"/>
      <c r="Q4" s="304" t="s">
        <v>4</v>
      </c>
    </row>
    <row r="5" spans="1:17" x14ac:dyDescent="0.3">
      <c r="A5" s="309"/>
      <c r="B5" s="307"/>
      <c r="C5" s="285"/>
      <c r="D5" s="307"/>
      <c r="E5" s="266"/>
      <c r="F5" s="266"/>
      <c r="G5" s="27" t="s">
        <v>75</v>
      </c>
      <c r="H5" s="27" t="s">
        <v>76</v>
      </c>
      <c r="I5" s="27" t="s">
        <v>75</v>
      </c>
      <c r="J5" s="27" t="s">
        <v>76</v>
      </c>
      <c r="K5" s="27" t="s">
        <v>75</v>
      </c>
      <c r="L5" s="27" t="s">
        <v>76</v>
      </c>
      <c r="M5" s="27" t="s">
        <v>75</v>
      </c>
      <c r="N5" s="27" t="s">
        <v>76</v>
      </c>
      <c r="O5" s="27" t="s">
        <v>75</v>
      </c>
      <c r="P5" s="27" t="s">
        <v>76</v>
      </c>
      <c r="Q5" s="305"/>
    </row>
    <row r="6" spans="1:17" ht="20.100000000000001" customHeight="1" x14ac:dyDescent="0.3">
      <c r="A6" s="317" t="s">
        <v>134</v>
      </c>
      <c r="B6" s="318"/>
      <c r="C6" s="319"/>
      <c r="D6" s="320"/>
      <c r="E6" s="20" t="s">
        <v>31</v>
      </c>
      <c r="F6" s="20">
        <v>1</v>
      </c>
      <c r="G6" s="32"/>
      <c r="H6" s="31"/>
      <c r="I6" s="31"/>
      <c r="J6" s="31"/>
      <c r="K6" s="31"/>
      <c r="L6" s="31"/>
      <c r="M6" s="31"/>
      <c r="N6" s="31"/>
      <c r="O6" s="31"/>
      <c r="P6" s="31"/>
      <c r="Q6" s="33" t="s">
        <v>28</v>
      </c>
    </row>
    <row r="7" spans="1:17" ht="20.100000000000001" customHeight="1" x14ac:dyDescent="0.3">
      <c r="A7" s="313" t="s">
        <v>135</v>
      </c>
      <c r="B7" s="288"/>
      <c r="C7" s="261"/>
      <c r="D7" s="260"/>
      <c r="E7" s="22" t="s">
        <v>31</v>
      </c>
      <c r="F7" s="22">
        <v>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34" t="s">
        <v>29</v>
      </c>
    </row>
    <row r="8" spans="1:17" ht="20.100000000000001" customHeight="1" x14ac:dyDescent="0.3">
      <c r="A8" s="314"/>
      <c r="B8" s="315"/>
      <c r="C8" s="261"/>
      <c r="D8" s="260"/>
      <c r="E8" s="22"/>
      <c r="F8" s="22"/>
      <c r="G8" s="16"/>
      <c r="H8" s="16"/>
      <c r="I8" s="16"/>
      <c r="J8" s="16"/>
      <c r="K8" s="16"/>
      <c r="L8" s="16"/>
      <c r="M8" s="16"/>
      <c r="N8" s="16"/>
      <c r="O8" s="16"/>
      <c r="P8" s="16"/>
      <c r="Q8" s="23"/>
    </row>
    <row r="9" spans="1:17" ht="20.100000000000001" customHeight="1" x14ac:dyDescent="0.3">
      <c r="A9" s="314"/>
      <c r="B9" s="315"/>
      <c r="C9" s="261"/>
      <c r="D9" s="260"/>
      <c r="E9" s="22"/>
      <c r="F9" s="22"/>
      <c r="G9" s="16"/>
      <c r="H9" s="16"/>
      <c r="I9" s="16"/>
      <c r="J9" s="16"/>
      <c r="K9" s="16"/>
      <c r="L9" s="16"/>
      <c r="M9" s="16"/>
      <c r="N9" s="16"/>
      <c r="O9" s="16"/>
      <c r="P9" s="16"/>
      <c r="Q9" s="23"/>
    </row>
    <row r="10" spans="1:17" ht="20.100000000000001" customHeight="1" x14ac:dyDescent="0.3">
      <c r="A10" s="314"/>
      <c r="B10" s="315"/>
      <c r="C10" s="261"/>
      <c r="D10" s="260"/>
      <c r="E10" s="22"/>
      <c r="F10" s="22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3"/>
    </row>
    <row r="11" spans="1:17" ht="20.100000000000001" customHeight="1" x14ac:dyDescent="0.3">
      <c r="A11" s="314"/>
      <c r="B11" s="315"/>
      <c r="C11" s="261"/>
      <c r="D11" s="260"/>
      <c r="E11" s="22"/>
      <c r="F11" s="22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3"/>
    </row>
    <row r="12" spans="1:17" ht="20.100000000000001" customHeight="1" x14ac:dyDescent="0.3">
      <c r="A12" s="314"/>
      <c r="B12" s="315"/>
      <c r="C12" s="261"/>
      <c r="D12" s="260"/>
      <c r="E12" s="22"/>
      <c r="F12" s="22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3"/>
    </row>
    <row r="13" spans="1:17" ht="20.100000000000001" customHeight="1" x14ac:dyDescent="0.3">
      <c r="A13" s="242"/>
      <c r="B13" s="260"/>
      <c r="C13" s="261"/>
      <c r="D13" s="260"/>
      <c r="E13" s="22"/>
      <c r="F13" s="22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3"/>
    </row>
    <row r="14" spans="1:17" ht="20.100000000000001" customHeight="1" x14ac:dyDescent="0.3">
      <c r="A14" s="316"/>
      <c r="B14" s="274"/>
      <c r="C14" s="261"/>
      <c r="D14" s="260"/>
      <c r="E14" s="22"/>
      <c r="F14" s="22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3"/>
    </row>
    <row r="15" spans="1:17" ht="20.100000000000001" customHeight="1" x14ac:dyDescent="0.3">
      <c r="A15" s="313"/>
      <c r="B15" s="288"/>
      <c r="C15" s="261"/>
      <c r="D15" s="260"/>
      <c r="E15" s="22"/>
      <c r="F15" s="22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3"/>
    </row>
    <row r="16" spans="1:17" ht="20.100000000000001" customHeight="1" x14ac:dyDescent="0.3">
      <c r="A16" s="314"/>
      <c r="B16" s="315"/>
      <c r="C16" s="261"/>
      <c r="D16" s="260"/>
      <c r="E16" s="22"/>
      <c r="F16" s="2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3"/>
    </row>
    <row r="17" spans="1:17" ht="20.100000000000001" customHeight="1" x14ac:dyDescent="0.3">
      <c r="A17" s="242"/>
      <c r="B17" s="260"/>
      <c r="C17" s="261"/>
      <c r="D17" s="260"/>
      <c r="E17" s="22"/>
      <c r="F17" s="22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3"/>
    </row>
    <row r="18" spans="1:17" ht="20.100000000000001" customHeight="1" x14ac:dyDescent="0.3">
      <c r="A18" s="242"/>
      <c r="B18" s="260"/>
      <c r="C18" s="261"/>
      <c r="D18" s="260"/>
      <c r="E18" s="22"/>
      <c r="F18" s="22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3"/>
    </row>
    <row r="19" spans="1:17" ht="20.100000000000001" customHeight="1" x14ac:dyDescent="0.3">
      <c r="A19" s="242"/>
      <c r="B19" s="260"/>
      <c r="C19" s="261"/>
      <c r="D19" s="260"/>
      <c r="E19" s="22"/>
      <c r="F19" s="22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3"/>
    </row>
    <row r="20" spans="1:17" ht="20.100000000000001" customHeight="1" x14ac:dyDescent="0.3">
      <c r="A20" s="242"/>
      <c r="B20" s="260"/>
      <c r="C20" s="261"/>
      <c r="D20" s="260"/>
      <c r="E20" s="22"/>
      <c r="F20" s="22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3"/>
    </row>
    <row r="21" spans="1:17" ht="20.100000000000001" customHeight="1" x14ac:dyDescent="0.3">
      <c r="A21" s="242"/>
      <c r="B21" s="260"/>
      <c r="C21" s="261"/>
      <c r="D21" s="260"/>
      <c r="E21" s="22"/>
      <c r="F21" s="22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23"/>
    </row>
    <row r="22" spans="1:17" ht="20.100000000000001" customHeight="1" x14ac:dyDescent="0.3">
      <c r="A22" s="242"/>
      <c r="B22" s="260"/>
      <c r="C22" s="261"/>
      <c r="D22" s="260"/>
      <c r="E22" s="22"/>
      <c r="F22" s="22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3"/>
    </row>
    <row r="23" spans="1:17" ht="20.100000000000001" customHeight="1" x14ac:dyDescent="0.3">
      <c r="A23" s="242"/>
      <c r="B23" s="260"/>
      <c r="C23" s="261"/>
      <c r="D23" s="260"/>
      <c r="E23" s="22"/>
      <c r="F23" s="22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3"/>
    </row>
    <row r="24" spans="1:17" ht="20.100000000000001" customHeight="1" x14ac:dyDescent="0.3">
      <c r="A24" s="242"/>
      <c r="B24" s="260"/>
      <c r="C24" s="261"/>
      <c r="D24" s="260"/>
      <c r="E24" s="22"/>
      <c r="F24" s="22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3"/>
    </row>
    <row r="25" spans="1:17" ht="20.100000000000001" customHeight="1" x14ac:dyDescent="0.3">
      <c r="A25" s="242"/>
      <c r="B25" s="260"/>
      <c r="C25" s="261"/>
      <c r="D25" s="260"/>
      <c r="E25" s="22"/>
      <c r="F25" s="22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3"/>
    </row>
    <row r="26" spans="1:17" ht="20.100000000000001" customHeight="1" x14ac:dyDescent="0.3">
      <c r="A26" s="242"/>
      <c r="B26" s="260"/>
      <c r="C26" s="261"/>
      <c r="D26" s="260"/>
      <c r="E26" s="22"/>
      <c r="F26" s="22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3"/>
    </row>
    <row r="27" spans="1:17" ht="20.100000000000001" customHeight="1" x14ac:dyDescent="0.3">
      <c r="A27" s="242"/>
      <c r="B27" s="260"/>
      <c r="C27" s="261"/>
      <c r="D27" s="260"/>
      <c r="E27" s="22"/>
      <c r="F27" s="22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23"/>
    </row>
    <row r="28" spans="1:17" ht="20.100000000000001" customHeight="1" x14ac:dyDescent="0.3">
      <c r="A28" s="242"/>
      <c r="B28" s="260"/>
      <c r="C28" s="261"/>
      <c r="D28" s="260"/>
      <c r="E28" s="22"/>
      <c r="F28" s="22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3"/>
    </row>
    <row r="29" spans="1:17" ht="20.100000000000001" customHeight="1" x14ac:dyDescent="0.3">
      <c r="A29" s="242"/>
      <c r="B29" s="260"/>
      <c r="C29" s="261"/>
      <c r="D29" s="260"/>
      <c r="E29" s="22"/>
      <c r="F29" s="22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3"/>
    </row>
    <row r="30" spans="1:17" ht="20.100000000000001" customHeight="1" x14ac:dyDescent="0.3">
      <c r="A30" s="242"/>
      <c r="B30" s="260"/>
      <c r="C30" s="261"/>
      <c r="D30" s="260"/>
      <c r="E30" s="22"/>
      <c r="F30" s="22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3"/>
    </row>
    <row r="31" spans="1:17" ht="20.100000000000001" customHeight="1" thickBot="1" x14ac:dyDescent="0.35">
      <c r="A31" s="245"/>
      <c r="B31" s="247"/>
      <c r="C31" s="303"/>
      <c r="D31" s="247"/>
      <c r="E31" s="29"/>
      <c r="F31" s="2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30"/>
    </row>
  </sheetData>
  <mergeCells count="64">
    <mergeCell ref="A8:B8"/>
    <mergeCell ref="C8:D8"/>
    <mergeCell ref="A7:B7"/>
    <mergeCell ref="C7:D7"/>
    <mergeCell ref="G4:H4"/>
    <mergeCell ref="A6:B6"/>
    <mergeCell ref="C6:D6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22:B22"/>
    <mergeCell ref="C22:D22"/>
    <mergeCell ref="A17:B17"/>
    <mergeCell ref="C17:D17"/>
    <mergeCell ref="A18:B18"/>
    <mergeCell ref="C18:D18"/>
    <mergeCell ref="A19:B19"/>
    <mergeCell ref="C19:D19"/>
    <mergeCell ref="A31:B31"/>
    <mergeCell ref="C31:D31"/>
    <mergeCell ref="A26:B26"/>
    <mergeCell ref="C26:D26"/>
    <mergeCell ref="A27:B27"/>
    <mergeCell ref="C27:D27"/>
    <mergeCell ref="A28:B28"/>
    <mergeCell ref="C28:D28"/>
    <mergeCell ref="A1:Q2"/>
    <mergeCell ref="A3:Q3"/>
    <mergeCell ref="A29:B29"/>
    <mergeCell ref="C29:D29"/>
    <mergeCell ref="A30:B30"/>
    <mergeCell ref="C30:D30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Q4:Q5"/>
    <mergeCell ref="F4:F5"/>
    <mergeCell ref="E4:E5"/>
    <mergeCell ref="C4:D5"/>
    <mergeCell ref="A4:B5"/>
    <mergeCell ref="O4:P4"/>
    <mergeCell ref="I4:J4"/>
    <mergeCell ref="K4:L4"/>
    <mergeCell ref="M4:N4"/>
  </mergeCells>
  <phoneticPr fontId="2" type="noConversion"/>
  <pageMargins left="0.23622047244094491" right="0.23622047244094491" top="0.74803149606299213" bottom="0.23622047244094491" header="0.31496062992125984" footer="0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1C11-0B5F-4CCB-A829-FE142AC4F9B7}">
  <dimension ref="A1:Q31"/>
  <sheetViews>
    <sheetView view="pageBreakPreview" zoomScaleNormal="100" zoomScaleSheetLayoutView="100" workbookViewId="0">
      <selection activeCell="H38" sqref="H38"/>
    </sheetView>
  </sheetViews>
  <sheetFormatPr defaultRowHeight="16.5" x14ac:dyDescent="0.3"/>
  <cols>
    <col min="1" max="17" width="10.625" customWidth="1"/>
  </cols>
  <sheetData>
    <row r="1" spans="1:17" x14ac:dyDescent="0.3">
      <c r="A1" s="262" t="s">
        <v>72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17" x14ac:dyDescent="0.3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17" ht="17.25" thickBot="1" x14ac:dyDescent="0.35">
      <c r="A3" s="241" t="str">
        <f>원가계산서!A3</f>
        <v>[사업명] 여수시 도시형폐기물 종합처리시설 소각시설 화격자 제작·구매 및 설치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312"/>
      <c r="Q3" s="312"/>
    </row>
    <row r="4" spans="1:17" x14ac:dyDescent="0.3">
      <c r="A4" s="308" t="s">
        <v>15</v>
      </c>
      <c r="B4" s="306"/>
      <c r="C4" s="284" t="s">
        <v>16</v>
      </c>
      <c r="D4" s="306"/>
      <c r="E4" s="265" t="s">
        <v>17</v>
      </c>
      <c r="F4" s="265" t="s">
        <v>18</v>
      </c>
      <c r="G4" s="310" t="s">
        <v>169</v>
      </c>
      <c r="H4" s="311"/>
      <c r="I4" s="310" t="s">
        <v>170</v>
      </c>
      <c r="J4" s="311"/>
      <c r="K4" s="310" t="s">
        <v>171</v>
      </c>
      <c r="L4" s="311"/>
      <c r="M4" s="310" t="s">
        <v>22</v>
      </c>
      <c r="N4" s="271"/>
      <c r="O4" s="310" t="s">
        <v>23</v>
      </c>
      <c r="P4" s="311"/>
      <c r="Q4" s="7" t="s">
        <v>4</v>
      </c>
    </row>
    <row r="5" spans="1:17" x14ac:dyDescent="0.3">
      <c r="A5" s="309"/>
      <c r="B5" s="307"/>
      <c r="C5" s="285"/>
      <c r="D5" s="307"/>
      <c r="E5" s="266"/>
      <c r="F5" s="266"/>
      <c r="G5" s="27" t="s">
        <v>75</v>
      </c>
      <c r="H5" s="27" t="s">
        <v>76</v>
      </c>
      <c r="I5" s="27" t="s">
        <v>75</v>
      </c>
      <c r="J5" s="27" t="s">
        <v>76</v>
      </c>
      <c r="K5" s="27" t="s">
        <v>75</v>
      </c>
      <c r="L5" s="27" t="s">
        <v>76</v>
      </c>
      <c r="M5" s="27" t="s">
        <v>75</v>
      </c>
      <c r="N5" s="27" t="s">
        <v>76</v>
      </c>
      <c r="O5" s="27" t="s">
        <v>75</v>
      </c>
      <c r="P5" s="27" t="s">
        <v>76</v>
      </c>
      <c r="Q5" s="28"/>
    </row>
    <row r="6" spans="1:17" ht="20.100000000000001" customHeight="1" x14ac:dyDescent="0.3">
      <c r="A6" s="317" t="s">
        <v>134</v>
      </c>
      <c r="B6" s="318"/>
      <c r="C6" s="319" t="s">
        <v>28</v>
      </c>
      <c r="D6" s="320"/>
      <c r="E6" s="20"/>
      <c r="F6" s="20"/>
      <c r="G6" s="32"/>
      <c r="H6" s="31"/>
      <c r="I6" s="31"/>
      <c r="J6" s="31"/>
      <c r="K6" s="31"/>
      <c r="L6" s="31"/>
      <c r="M6" s="31"/>
      <c r="N6" s="31"/>
      <c r="O6" s="31"/>
      <c r="P6" s="31"/>
      <c r="Q6" s="33" t="s">
        <v>79</v>
      </c>
    </row>
    <row r="7" spans="1:17" ht="20.100000000000001" customHeight="1" x14ac:dyDescent="0.3">
      <c r="A7" s="314" t="s">
        <v>24</v>
      </c>
      <c r="B7" s="315"/>
      <c r="C7" s="261"/>
      <c r="D7" s="260"/>
      <c r="E7" s="22" t="s">
        <v>30</v>
      </c>
      <c r="F7" s="22">
        <v>4.8099999999999996</v>
      </c>
      <c r="G7" s="44"/>
      <c r="H7" s="16"/>
      <c r="I7" s="37"/>
      <c r="J7" s="16"/>
      <c r="K7" s="16"/>
      <c r="L7" s="16"/>
      <c r="M7" s="44">
        <f>노임단가!E10</f>
        <v>236640</v>
      </c>
      <c r="N7" s="38">
        <f>F7*M7</f>
        <v>1138238.3999999999</v>
      </c>
      <c r="O7" s="44"/>
      <c r="P7" s="44"/>
      <c r="Q7" s="67" t="s">
        <v>78</v>
      </c>
    </row>
    <row r="8" spans="1:17" ht="20.100000000000001" customHeight="1" x14ac:dyDescent="0.3">
      <c r="A8" s="314" t="s">
        <v>25</v>
      </c>
      <c r="B8" s="315"/>
      <c r="C8" s="261"/>
      <c r="D8" s="260"/>
      <c r="E8" s="22" t="s">
        <v>30</v>
      </c>
      <c r="F8" s="22">
        <v>2.16</v>
      </c>
      <c r="G8" s="44"/>
      <c r="H8" s="16"/>
      <c r="I8" s="37"/>
      <c r="J8" s="16"/>
      <c r="K8" s="16"/>
      <c r="L8" s="16"/>
      <c r="M8" s="44">
        <f>노임단가!E8</f>
        <v>259128</v>
      </c>
      <c r="N8" s="38">
        <f t="shared" ref="N8:N18" si="0">F8*M8</f>
        <v>559716.48</v>
      </c>
      <c r="O8" s="44"/>
      <c r="P8" s="44"/>
      <c r="Q8" s="67" t="s">
        <v>78</v>
      </c>
    </row>
    <row r="9" spans="1:17" ht="20.100000000000001" customHeight="1" x14ac:dyDescent="0.3">
      <c r="A9" s="314" t="s">
        <v>26</v>
      </c>
      <c r="B9" s="315"/>
      <c r="C9" s="261"/>
      <c r="D9" s="260"/>
      <c r="E9" s="22" t="s">
        <v>30</v>
      </c>
      <c r="F9" s="22">
        <v>2.39</v>
      </c>
      <c r="G9" s="44"/>
      <c r="H9" s="16"/>
      <c r="I9" s="37"/>
      <c r="J9" s="16"/>
      <c r="K9" s="16"/>
      <c r="L9" s="16"/>
      <c r="M9" s="44">
        <f>노임단가!E6</f>
        <v>221506</v>
      </c>
      <c r="N9" s="38">
        <f t="shared" si="0"/>
        <v>529399.34000000008</v>
      </c>
      <c r="O9" s="44"/>
      <c r="P9" s="44"/>
      <c r="Q9" s="67" t="s">
        <v>78</v>
      </c>
    </row>
    <row r="10" spans="1:17" ht="20.100000000000001" customHeight="1" x14ac:dyDescent="0.3">
      <c r="A10" s="314" t="s">
        <v>27</v>
      </c>
      <c r="B10" s="315"/>
      <c r="C10" s="261"/>
      <c r="D10" s="260"/>
      <c r="E10" s="22" t="s">
        <v>30</v>
      </c>
      <c r="F10" s="22">
        <v>1.1599999999999999</v>
      </c>
      <c r="G10" s="44"/>
      <c r="H10" s="16"/>
      <c r="I10" s="37"/>
      <c r="J10" s="16"/>
      <c r="K10" s="16"/>
      <c r="L10" s="16"/>
      <c r="M10" s="44">
        <f>노임단가!E9</f>
        <v>299776</v>
      </c>
      <c r="N10" s="38">
        <f t="shared" si="0"/>
        <v>347740.15999999997</v>
      </c>
      <c r="O10" s="44"/>
      <c r="P10" s="44"/>
      <c r="Q10" s="67" t="s">
        <v>78</v>
      </c>
    </row>
    <row r="11" spans="1:17" ht="20.100000000000001" customHeight="1" x14ac:dyDescent="0.3">
      <c r="A11" s="314"/>
      <c r="B11" s="315"/>
      <c r="C11" s="261"/>
      <c r="D11" s="260"/>
      <c r="E11" s="22"/>
      <c r="F11" s="22"/>
      <c r="G11" s="44"/>
      <c r="H11" s="16"/>
      <c r="I11" s="37"/>
      <c r="J11" s="16"/>
      <c r="K11" s="16"/>
      <c r="L11" s="16"/>
      <c r="M11" s="44"/>
      <c r="N11" s="38"/>
      <c r="O11" s="44"/>
      <c r="P11" s="44"/>
      <c r="Q11" s="67"/>
    </row>
    <row r="12" spans="1:17" ht="20.100000000000001" customHeight="1" x14ac:dyDescent="0.3">
      <c r="A12" s="256" t="s">
        <v>77</v>
      </c>
      <c r="B12" s="258"/>
      <c r="C12" s="261"/>
      <c r="D12" s="260"/>
      <c r="E12" s="22"/>
      <c r="F12" s="22"/>
      <c r="G12" s="44"/>
      <c r="H12" s="16"/>
      <c r="I12" s="16"/>
      <c r="J12" s="16"/>
      <c r="K12" s="16"/>
      <c r="L12" s="16"/>
      <c r="M12" s="16"/>
      <c r="N12" s="37">
        <f>SUM(N7:N11)</f>
        <v>2575094.38</v>
      </c>
      <c r="O12" s="44"/>
      <c r="P12" s="37"/>
      <c r="Q12" s="70"/>
    </row>
    <row r="13" spans="1:17" ht="20.100000000000001" customHeight="1" x14ac:dyDescent="0.3">
      <c r="A13" s="323"/>
      <c r="B13" s="324"/>
      <c r="C13" s="322"/>
      <c r="D13" s="244"/>
      <c r="E13" s="20"/>
      <c r="F13" s="20"/>
      <c r="G13" s="43"/>
      <c r="H13" s="14"/>
      <c r="I13" s="14"/>
      <c r="J13" s="14"/>
      <c r="K13" s="14"/>
      <c r="L13" s="14"/>
      <c r="M13" s="14"/>
      <c r="N13" s="14"/>
      <c r="O13" s="43"/>
      <c r="P13" s="43"/>
      <c r="Q13" s="21"/>
    </row>
    <row r="14" spans="1:17" ht="20.100000000000001" customHeight="1" x14ac:dyDescent="0.3">
      <c r="A14" s="313" t="s">
        <v>135</v>
      </c>
      <c r="B14" s="288"/>
      <c r="C14" s="261" t="s">
        <v>132</v>
      </c>
      <c r="D14" s="260"/>
      <c r="E14" s="22"/>
      <c r="F14" s="22"/>
      <c r="G14" s="44"/>
      <c r="H14" s="16"/>
      <c r="I14" s="16"/>
      <c r="J14" s="16"/>
      <c r="K14" s="16"/>
      <c r="L14" s="16"/>
      <c r="M14" s="16"/>
      <c r="N14" s="16"/>
      <c r="O14" s="44"/>
      <c r="P14" s="44"/>
      <c r="Q14" s="34" t="s">
        <v>80</v>
      </c>
    </row>
    <row r="15" spans="1:17" ht="20.100000000000001" customHeight="1" x14ac:dyDescent="0.3">
      <c r="A15" s="314" t="s">
        <v>32</v>
      </c>
      <c r="B15" s="315"/>
      <c r="C15" s="261"/>
      <c r="D15" s="260"/>
      <c r="E15" s="22" t="s">
        <v>30</v>
      </c>
      <c r="F15" s="35">
        <f>F7*0.5</f>
        <v>2.4049999999999998</v>
      </c>
      <c r="G15" s="44"/>
      <c r="H15" s="16"/>
      <c r="I15" s="16"/>
      <c r="J15" s="16"/>
      <c r="K15" s="16"/>
      <c r="L15" s="16"/>
      <c r="M15" s="37">
        <f>노임단가!E10</f>
        <v>236640</v>
      </c>
      <c r="N15" s="38">
        <f t="shared" si="0"/>
        <v>569119.19999999995</v>
      </c>
      <c r="O15" s="44"/>
      <c r="P15" s="44"/>
      <c r="Q15" s="67" t="s">
        <v>78</v>
      </c>
    </row>
    <row r="16" spans="1:17" ht="20.100000000000001" customHeight="1" x14ac:dyDescent="0.3">
      <c r="A16" s="314" t="s">
        <v>33</v>
      </c>
      <c r="B16" s="315"/>
      <c r="C16" s="261"/>
      <c r="D16" s="260"/>
      <c r="E16" s="22" t="s">
        <v>30</v>
      </c>
      <c r="F16" s="35">
        <f t="shared" ref="F16" si="1">F8*0.5</f>
        <v>1.08</v>
      </c>
      <c r="G16" s="44"/>
      <c r="H16" s="16"/>
      <c r="I16" s="16"/>
      <c r="J16" s="16"/>
      <c r="K16" s="16"/>
      <c r="L16" s="16"/>
      <c r="M16" s="37">
        <f>노임단가!E8</f>
        <v>259128</v>
      </c>
      <c r="N16" s="38">
        <f t="shared" si="0"/>
        <v>279858.24</v>
      </c>
      <c r="O16" s="16"/>
      <c r="P16" s="44"/>
      <c r="Q16" s="67" t="s">
        <v>78</v>
      </c>
    </row>
    <row r="17" spans="1:17" ht="20.100000000000001" customHeight="1" x14ac:dyDescent="0.3">
      <c r="A17" s="314" t="s">
        <v>34</v>
      </c>
      <c r="B17" s="315"/>
      <c r="C17" s="261"/>
      <c r="D17" s="260"/>
      <c r="E17" s="22" t="s">
        <v>30</v>
      </c>
      <c r="F17" s="35">
        <f>F9*0.5</f>
        <v>1.1950000000000001</v>
      </c>
      <c r="G17" s="44"/>
      <c r="H17" s="16"/>
      <c r="I17" s="16"/>
      <c r="J17" s="16"/>
      <c r="K17" s="16"/>
      <c r="L17" s="16"/>
      <c r="M17" s="37">
        <f>노임단가!E6</f>
        <v>221506</v>
      </c>
      <c r="N17" s="38">
        <f t="shared" si="0"/>
        <v>264699.67000000004</v>
      </c>
      <c r="O17" s="16"/>
      <c r="P17" s="44"/>
      <c r="Q17" s="67" t="s">
        <v>78</v>
      </c>
    </row>
    <row r="18" spans="1:17" ht="20.100000000000001" customHeight="1" x14ac:dyDescent="0.3">
      <c r="A18" s="314" t="s">
        <v>35</v>
      </c>
      <c r="B18" s="315"/>
      <c r="C18" s="261"/>
      <c r="D18" s="260"/>
      <c r="E18" s="22" t="s">
        <v>30</v>
      </c>
      <c r="F18" s="35">
        <f>F10*0.5</f>
        <v>0.57999999999999996</v>
      </c>
      <c r="G18" s="44"/>
      <c r="H18" s="16"/>
      <c r="I18" s="16"/>
      <c r="J18" s="16"/>
      <c r="K18" s="16"/>
      <c r="L18" s="16"/>
      <c r="M18" s="37">
        <f>노임단가!E9</f>
        <v>299776</v>
      </c>
      <c r="N18" s="38">
        <f t="shared" si="0"/>
        <v>173870.07999999999</v>
      </c>
      <c r="O18" s="16"/>
      <c r="P18" s="44"/>
      <c r="Q18" s="67" t="s">
        <v>78</v>
      </c>
    </row>
    <row r="19" spans="1:17" ht="20.100000000000001" customHeight="1" x14ac:dyDescent="0.3">
      <c r="A19" s="314"/>
      <c r="B19" s="315"/>
      <c r="C19" s="261"/>
      <c r="D19" s="260"/>
      <c r="E19" s="22"/>
      <c r="F19" s="35"/>
      <c r="G19" s="44"/>
      <c r="H19" s="16"/>
      <c r="I19" s="16"/>
      <c r="J19" s="16"/>
      <c r="K19" s="16"/>
      <c r="L19" s="16"/>
      <c r="M19" s="37"/>
      <c r="N19" s="38"/>
      <c r="O19" s="16"/>
      <c r="P19" s="44"/>
      <c r="Q19" s="67"/>
    </row>
    <row r="20" spans="1:17" ht="20.100000000000001" customHeight="1" x14ac:dyDescent="0.3">
      <c r="A20" s="256" t="s">
        <v>77</v>
      </c>
      <c r="B20" s="258"/>
      <c r="C20" s="261"/>
      <c r="D20" s="260"/>
      <c r="E20" s="22"/>
      <c r="F20" s="22"/>
      <c r="G20" s="16"/>
      <c r="H20" s="16"/>
      <c r="I20" s="16"/>
      <c r="J20" s="16"/>
      <c r="K20" s="16"/>
      <c r="L20" s="16"/>
      <c r="M20" s="16"/>
      <c r="N20" s="37">
        <f>SUM(N15:N19)</f>
        <v>1287547.19</v>
      </c>
      <c r="O20" s="37"/>
      <c r="P20" s="37"/>
      <c r="Q20" s="23"/>
    </row>
    <row r="21" spans="1:17" ht="20.100000000000001" customHeight="1" x14ac:dyDescent="0.3">
      <c r="A21" s="321"/>
      <c r="B21" s="244"/>
      <c r="C21" s="322"/>
      <c r="D21" s="244"/>
      <c r="E21" s="20"/>
      <c r="F21" s="20"/>
      <c r="G21" s="14"/>
      <c r="H21" s="14"/>
      <c r="I21" s="14"/>
      <c r="J21" s="14"/>
      <c r="K21" s="14"/>
      <c r="L21" s="14"/>
      <c r="M21" s="14"/>
      <c r="N21" s="68"/>
      <c r="O21" s="14"/>
      <c r="P21" s="14"/>
      <c r="Q21" s="21"/>
    </row>
    <row r="22" spans="1:17" ht="20.100000000000001" customHeight="1" x14ac:dyDescent="0.3">
      <c r="A22" s="242"/>
      <c r="B22" s="260"/>
      <c r="C22" s="261"/>
      <c r="D22" s="260"/>
      <c r="E22" s="22"/>
      <c r="F22" s="22"/>
      <c r="G22" s="16"/>
      <c r="H22" s="16"/>
      <c r="I22" s="16"/>
      <c r="J22" s="16"/>
      <c r="K22" s="16"/>
      <c r="L22" s="16"/>
      <c r="M22" s="16"/>
      <c r="N22" s="69"/>
      <c r="O22" s="37"/>
      <c r="P22" s="16"/>
      <c r="Q22" s="23"/>
    </row>
    <row r="23" spans="1:17" ht="20.100000000000001" customHeight="1" x14ac:dyDescent="0.3">
      <c r="A23" s="242"/>
      <c r="B23" s="260"/>
      <c r="C23" s="261"/>
      <c r="D23" s="260"/>
      <c r="E23" s="22"/>
      <c r="F23" s="22"/>
      <c r="G23" s="16"/>
      <c r="H23" s="16"/>
      <c r="I23" s="16"/>
      <c r="J23" s="16"/>
      <c r="K23" s="16"/>
      <c r="L23" s="16"/>
      <c r="M23" s="16"/>
      <c r="N23" s="69"/>
      <c r="O23" s="37"/>
      <c r="P23" s="16"/>
      <c r="Q23" s="23"/>
    </row>
    <row r="24" spans="1:17" ht="20.100000000000001" customHeight="1" x14ac:dyDescent="0.3">
      <c r="A24" s="242"/>
      <c r="B24" s="260"/>
      <c r="C24" s="261"/>
      <c r="D24" s="260"/>
      <c r="E24" s="22"/>
      <c r="F24" s="22"/>
      <c r="G24" s="16"/>
      <c r="H24" s="16"/>
      <c r="I24" s="16"/>
      <c r="J24" s="16"/>
      <c r="K24" s="16"/>
      <c r="L24" s="16"/>
      <c r="M24" s="16"/>
      <c r="N24" s="69"/>
      <c r="O24" s="37"/>
      <c r="P24" s="16"/>
      <c r="Q24" s="23"/>
    </row>
    <row r="25" spans="1:17" ht="20.100000000000001" customHeight="1" x14ac:dyDescent="0.3">
      <c r="A25" s="242"/>
      <c r="B25" s="260"/>
      <c r="C25" s="261"/>
      <c r="D25" s="260"/>
      <c r="E25" s="22"/>
      <c r="F25" s="22"/>
      <c r="G25" s="16"/>
      <c r="H25" s="16"/>
      <c r="I25" s="16"/>
      <c r="J25" s="16"/>
      <c r="K25" s="16"/>
      <c r="L25" s="16"/>
      <c r="M25" s="16"/>
      <c r="N25" s="37"/>
      <c r="O25" s="16"/>
      <c r="P25" s="16"/>
      <c r="Q25" s="23"/>
    </row>
    <row r="26" spans="1:17" ht="20.100000000000001" customHeight="1" x14ac:dyDescent="0.3">
      <c r="A26" s="242"/>
      <c r="B26" s="260"/>
      <c r="C26" s="261"/>
      <c r="D26" s="260"/>
      <c r="E26" s="22"/>
      <c r="F26" s="22"/>
      <c r="G26" s="16"/>
      <c r="H26" s="16"/>
      <c r="I26" s="16"/>
      <c r="J26" s="16"/>
      <c r="K26" s="16"/>
      <c r="L26" s="16"/>
      <c r="M26" s="16"/>
      <c r="N26" s="38"/>
      <c r="O26" s="16"/>
      <c r="P26" s="16"/>
      <c r="Q26" s="23"/>
    </row>
    <row r="27" spans="1:17" ht="20.100000000000001" customHeight="1" x14ac:dyDescent="0.3">
      <c r="A27" s="242"/>
      <c r="B27" s="260"/>
      <c r="C27" s="261"/>
      <c r="D27" s="260"/>
      <c r="E27" s="22"/>
      <c r="F27" s="22"/>
      <c r="G27" s="16"/>
      <c r="H27" s="16"/>
      <c r="I27" s="16"/>
      <c r="J27" s="16"/>
      <c r="K27" s="66"/>
      <c r="L27" s="16"/>
      <c r="M27" s="16"/>
      <c r="N27" s="16"/>
      <c r="O27" s="16"/>
      <c r="P27" s="16"/>
      <c r="Q27" s="23"/>
    </row>
    <row r="28" spans="1:17" ht="20.100000000000001" customHeight="1" x14ac:dyDescent="0.3">
      <c r="A28" s="242"/>
      <c r="B28" s="260"/>
      <c r="C28" s="261"/>
      <c r="D28" s="260"/>
      <c r="E28" s="22"/>
      <c r="F28" s="22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3"/>
    </row>
    <row r="29" spans="1:17" ht="20.100000000000001" customHeight="1" x14ac:dyDescent="0.3">
      <c r="A29" s="242"/>
      <c r="B29" s="260"/>
      <c r="C29" s="261"/>
      <c r="D29" s="260"/>
      <c r="E29" s="22"/>
      <c r="F29" s="22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3"/>
    </row>
    <row r="30" spans="1:17" ht="20.100000000000001" customHeight="1" x14ac:dyDescent="0.3">
      <c r="A30" s="242"/>
      <c r="B30" s="260"/>
      <c r="C30" s="261"/>
      <c r="D30" s="260"/>
      <c r="E30" s="22"/>
      <c r="F30" s="22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3"/>
    </row>
    <row r="31" spans="1:17" ht="20.100000000000001" customHeight="1" thickBot="1" x14ac:dyDescent="0.35">
      <c r="A31" s="245"/>
      <c r="B31" s="247"/>
      <c r="C31" s="303"/>
      <c r="D31" s="247"/>
      <c r="E31" s="29"/>
      <c r="F31" s="2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30"/>
    </row>
  </sheetData>
  <mergeCells count="63">
    <mergeCell ref="A8:B8"/>
    <mergeCell ref="C8:D8"/>
    <mergeCell ref="A9:B9"/>
    <mergeCell ref="C9:D9"/>
    <mergeCell ref="A6:B6"/>
    <mergeCell ref="C6:D6"/>
    <mergeCell ref="A7:B7"/>
    <mergeCell ref="C7:D7"/>
    <mergeCell ref="A10:B10"/>
    <mergeCell ref="C10:D10"/>
    <mergeCell ref="A11:B11"/>
    <mergeCell ref="C11:D11"/>
    <mergeCell ref="A12:B12"/>
    <mergeCell ref="C12:D12"/>
    <mergeCell ref="A16:B16"/>
    <mergeCell ref="C16:D16"/>
    <mergeCell ref="A17:B17"/>
    <mergeCell ref="C17:D17"/>
    <mergeCell ref="A13:B13"/>
    <mergeCell ref="C13:D13"/>
    <mergeCell ref="A14:B14"/>
    <mergeCell ref="C14:D14"/>
    <mergeCell ref="A15:B15"/>
    <mergeCell ref="C15:D15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5:B25"/>
    <mergeCell ref="C25:D25"/>
    <mergeCell ref="A23:B23"/>
    <mergeCell ref="C23:D23"/>
    <mergeCell ref="A24:B24"/>
    <mergeCell ref="C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1:Q2"/>
    <mergeCell ref="A3:Q3"/>
    <mergeCell ref="F4:F5"/>
    <mergeCell ref="E4:E5"/>
    <mergeCell ref="C4:D5"/>
    <mergeCell ref="A4:B5"/>
    <mergeCell ref="O4:P4"/>
    <mergeCell ref="I4:J4"/>
    <mergeCell ref="K4:L4"/>
    <mergeCell ref="M4:N4"/>
    <mergeCell ref="G4:H4"/>
  </mergeCells>
  <phoneticPr fontId="2" type="noConversion"/>
  <pageMargins left="0.23622047244094491" right="0.23622047244094491" top="0.74803149606299213" bottom="0.23622047244094491" header="0.31496062992125984" footer="0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78555-9033-4CC8-985F-D7556FCE21B3}">
  <dimension ref="A1:O57"/>
  <sheetViews>
    <sheetView view="pageBreakPreview" zoomScaleNormal="100" zoomScaleSheetLayoutView="100" workbookViewId="0">
      <selection activeCell="F17" sqref="F17"/>
    </sheetView>
  </sheetViews>
  <sheetFormatPr defaultRowHeight="16.5" x14ac:dyDescent="0.3"/>
  <cols>
    <col min="1" max="1" width="30.625" customWidth="1"/>
    <col min="2" max="10" width="13.625" customWidth="1"/>
  </cols>
  <sheetData>
    <row r="1" spans="1:15" x14ac:dyDescent="0.3">
      <c r="A1" s="262" t="s">
        <v>162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5" x14ac:dyDescent="0.3">
      <c r="A2" s="262"/>
      <c r="B2" s="262"/>
      <c r="C2" s="262"/>
      <c r="D2" s="262"/>
      <c r="E2" s="262"/>
      <c r="F2" s="262"/>
      <c r="G2" s="262"/>
      <c r="H2" s="262"/>
      <c r="I2" s="262"/>
      <c r="J2" s="262"/>
    </row>
    <row r="3" spans="1:15" ht="17.25" thickBot="1" x14ac:dyDescent="0.35">
      <c r="A3" s="241" t="str">
        <f>원가계산서!A3</f>
        <v>[사업명] 여수시 도시형폐기물 종합처리시설 소각시설 화격자 제작·구매 및 설치</v>
      </c>
      <c r="B3" s="241"/>
      <c r="C3" s="241"/>
      <c r="D3" s="241"/>
      <c r="E3" s="241"/>
      <c r="F3" s="241"/>
      <c r="G3" s="241"/>
      <c r="H3" s="241"/>
      <c r="I3" s="241"/>
      <c r="J3" s="241"/>
      <c r="K3" s="119"/>
      <c r="L3" s="119"/>
      <c r="M3" s="119"/>
      <c r="N3" s="119"/>
      <c r="O3" s="119"/>
    </row>
    <row r="4" spans="1:15" x14ac:dyDescent="0.3">
      <c r="A4" s="308" t="s">
        <v>15</v>
      </c>
      <c r="B4" s="284" t="s">
        <v>137</v>
      </c>
      <c r="C4" s="102" t="s">
        <v>138</v>
      </c>
      <c r="D4" s="284" t="s">
        <v>18</v>
      </c>
      <c r="E4" s="328"/>
      <c r="F4" s="328"/>
      <c r="G4" s="99"/>
      <c r="H4" s="329" t="s">
        <v>140</v>
      </c>
      <c r="I4" s="330"/>
      <c r="J4" s="7" t="s">
        <v>4</v>
      </c>
    </row>
    <row r="5" spans="1:15" x14ac:dyDescent="0.3">
      <c r="A5" s="309"/>
      <c r="B5" s="285"/>
      <c r="C5" s="100" t="s">
        <v>139</v>
      </c>
      <c r="D5" s="189" t="s">
        <v>183</v>
      </c>
      <c r="E5" s="27" t="s">
        <v>184</v>
      </c>
      <c r="F5" s="27" t="s">
        <v>185</v>
      </c>
      <c r="G5" s="27" t="s">
        <v>186</v>
      </c>
      <c r="H5" s="101" t="s">
        <v>141</v>
      </c>
      <c r="I5" s="101" t="s">
        <v>142</v>
      </c>
      <c r="J5" s="28"/>
    </row>
    <row r="6" spans="1:15" ht="20.100000000000001" customHeight="1" x14ac:dyDescent="0.3">
      <c r="A6" s="103" t="s">
        <v>143</v>
      </c>
      <c r="B6" s="104"/>
      <c r="C6" s="105"/>
      <c r="D6" s="106"/>
      <c r="E6" s="107"/>
      <c r="F6" s="107"/>
      <c r="G6" s="107"/>
      <c r="H6" s="108"/>
      <c r="I6" s="108"/>
      <c r="J6" s="33"/>
    </row>
    <row r="7" spans="1:15" ht="20.100000000000001" customHeight="1" x14ac:dyDescent="0.3">
      <c r="A7" s="109" t="s">
        <v>81</v>
      </c>
      <c r="B7" s="110" t="s">
        <v>144</v>
      </c>
      <c r="C7" s="111">
        <v>14.7</v>
      </c>
      <c r="D7" s="112">
        <v>6</v>
      </c>
      <c r="E7" s="112">
        <v>6</v>
      </c>
      <c r="F7" s="112">
        <v>6</v>
      </c>
      <c r="G7" s="112">
        <v>1</v>
      </c>
      <c r="H7" s="112">
        <f>SUM(D7,E7,F7,G7)</f>
        <v>19</v>
      </c>
      <c r="I7" s="112">
        <f>C7*H7</f>
        <v>279.3</v>
      </c>
      <c r="J7" s="67"/>
    </row>
    <row r="8" spans="1:15" ht="20.100000000000001" customHeight="1" x14ac:dyDescent="0.3">
      <c r="A8" s="109" t="s">
        <v>82</v>
      </c>
      <c r="B8" s="110" t="s">
        <v>144</v>
      </c>
      <c r="C8" s="111">
        <v>16.399999999999999</v>
      </c>
      <c r="D8" s="112">
        <v>7</v>
      </c>
      <c r="E8" s="112">
        <v>7</v>
      </c>
      <c r="F8" s="112">
        <v>7</v>
      </c>
      <c r="G8" s="112">
        <v>1</v>
      </c>
      <c r="H8" s="112">
        <f t="shared" ref="H8:H28" si="0">SUM(D8,E8,F8,G8)</f>
        <v>22</v>
      </c>
      <c r="I8" s="112">
        <f t="shared" ref="I8:I28" si="1">C8*H8</f>
        <v>360.79999999999995</v>
      </c>
      <c r="J8" s="67"/>
    </row>
    <row r="9" spans="1:15" ht="20.100000000000001" customHeight="1" x14ac:dyDescent="0.3">
      <c r="A9" s="109" t="s">
        <v>83</v>
      </c>
      <c r="B9" s="110" t="s">
        <v>144</v>
      </c>
      <c r="C9" s="111">
        <v>7.8</v>
      </c>
      <c r="D9" s="112">
        <v>13</v>
      </c>
      <c r="E9" s="112">
        <v>13</v>
      </c>
      <c r="F9" s="112">
        <v>13</v>
      </c>
      <c r="G9" s="112">
        <v>0</v>
      </c>
      <c r="H9" s="112">
        <f t="shared" si="0"/>
        <v>39</v>
      </c>
      <c r="I9" s="112">
        <f t="shared" si="1"/>
        <v>304.2</v>
      </c>
      <c r="J9" s="67"/>
    </row>
    <row r="10" spans="1:15" ht="20.100000000000001" customHeight="1" x14ac:dyDescent="0.3">
      <c r="A10" s="109" t="s">
        <v>84</v>
      </c>
      <c r="B10" s="110" t="s">
        <v>144</v>
      </c>
      <c r="C10" s="111">
        <v>22.9</v>
      </c>
      <c r="D10" s="112">
        <v>30</v>
      </c>
      <c r="E10" s="112">
        <v>30</v>
      </c>
      <c r="F10" s="112">
        <v>30</v>
      </c>
      <c r="G10" s="112">
        <v>15</v>
      </c>
      <c r="H10" s="112">
        <f t="shared" si="0"/>
        <v>105</v>
      </c>
      <c r="I10" s="112">
        <f t="shared" si="1"/>
        <v>2404.5</v>
      </c>
      <c r="J10" s="67"/>
    </row>
    <row r="11" spans="1:15" ht="20.100000000000001" customHeight="1" x14ac:dyDescent="0.3">
      <c r="A11" s="109" t="s">
        <v>85</v>
      </c>
      <c r="B11" s="110" t="s">
        <v>144</v>
      </c>
      <c r="C11" s="111">
        <v>25.4</v>
      </c>
      <c r="D11" s="112">
        <v>5</v>
      </c>
      <c r="E11" s="112">
        <v>5</v>
      </c>
      <c r="F11" s="112">
        <v>35</v>
      </c>
      <c r="G11" s="112">
        <v>15</v>
      </c>
      <c r="H11" s="112">
        <f t="shared" si="0"/>
        <v>60</v>
      </c>
      <c r="I11" s="112">
        <f t="shared" si="1"/>
        <v>1524</v>
      </c>
      <c r="J11" s="67"/>
    </row>
    <row r="12" spans="1:15" ht="20.100000000000001" customHeight="1" x14ac:dyDescent="0.3">
      <c r="A12" s="109" t="s">
        <v>86</v>
      </c>
      <c r="B12" s="110" t="s">
        <v>144</v>
      </c>
      <c r="C12" s="111">
        <v>25.6</v>
      </c>
      <c r="D12" s="112">
        <v>15</v>
      </c>
      <c r="E12" s="112">
        <v>15</v>
      </c>
      <c r="F12" s="112">
        <v>0</v>
      </c>
      <c r="G12" s="112">
        <v>6</v>
      </c>
      <c r="H12" s="112">
        <f t="shared" si="0"/>
        <v>36</v>
      </c>
      <c r="I12" s="112">
        <f t="shared" si="1"/>
        <v>921.6</v>
      </c>
      <c r="J12" s="70"/>
    </row>
    <row r="13" spans="1:15" ht="20.100000000000001" customHeight="1" x14ac:dyDescent="0.3">
      <c r="A13" s="109" t="s">
        <v>87</v>
      </c>
      <c r="B13" s="110" t="s">
        <v>144</v>
      </c>
      <c r="C13" s="111">
        <v>25.6</v>
      </c>
      <c r="D13" s="112">
        <v>15</v>
      </c>
      <c r="E13" s="112">
        <v>15</v>
      </c>
      <c r="F13" s="112">
        <v>0</v>
      </c>
      <c r="G13" s="112">
        <v>6</v>
      </c>
      <c r="H13" s="112">
        <f t="shared" si="0"/>
        <v>36</v>
      </c>
      <c r="I13" s="112">
        <f t="shared" si="1"/>
        <v>921.6</v>
      </c>
      <c r="J13" s="21"/>
    </row>
    <row r="14" spans="1:15" ht="20.100000000000001" customHeight="1" x14ac:dyDescent="0.3">
      <c r="A14" s="109" t="s">
        <v>88</v>
      </c>
      <c r="B14" s="110" t="s">
        <v>144</v>
      </c>
      <c r="C14" s="111">
        <v>13</v>
      </c>
      <c r="D14" s="112">
        <v>6</v>
      </c>
      <c r="E14" s="112">
        <v>6</v>
      </c>
      <c r="F14" s="112">
        <v>6</v>
      </c>
      <c r="G14" s="112">
        <v>3</v>
      </c>
      <c r="H14" s="112">
        <f t="shared" si="0"/>
        <v>21</v>
      </c>
      <c r="I14" s="112">
        <f t="shared" si="1"/>
        <v>273</v>
      </c>
      <c r="J14" s="34"/>
    </row>
    <row r="15" spans="1:15" ht="20.100000000000001" customHeight="1" x14ac:dyDescent="0.3">
      <c r="A15" s="109" t="s">
        <v>89</v>
      </c>
      <c r="B15" s="110" t="s">
        <v>144</v>
      </c>
      <c r="C15" s="111">
        <v>19</v>
      </c>
      <c r="D15" s="112">
        <v>7</v>
      </c>
      <c r="E15" s="226">
        <v>7</v>
      </c>
      <c r="F15" s="112">
        <v>7</v>
      </c>
      <c r="G15" s="227">
        <v>0</v>
      </c>
      <c r="H15" s="112">
        <f t="shared" si="0"/>
        <v>21</v>
      </c>
      <c r="I15" s="112">
        <f t="shared" si="1"/>
        <v>399</v>
      </c>
      <c r="J15" s="67"/>
    </row>
    <row r="16" spans="1:15" ht="20.100000000000001" customHeight="1" x14ac:dyDescent="0.3">
      <c r="A16" s="109" t="s">
        <v>90</v>
      </c>
      <c r="B16" s="110" t="s">
        <v>144</v>
      </c>
      <c r="C16" s="111">
        <v>18</v>
      </c>
      <c r="D16" s="112">
        <v>6</v>
      </c>
      <c r="E16" s="112">
        <v>6</v>
      </c>
      <c r="F16" s="112">
        <v>6</v>
      </c>
      <c r="G16" s="112">
        <v>0</v>
      </c>
      <c r="H16" s="112">
        <f t="shared" si="0"/>
        <v>18</v>
      </c>
      <c r="I16" s="112">
        <f t="shared" si="1"/>
        <v>324</v>
      </c>
      <c r="J16" s="67"/>
    </row>
    <row r="17" spans="1:10" ht="20.100000000000001" customHeight="1" x14ac:dyDescent="0.3">
      <c r="A17" s="109" t="s">
        <v>91</v>
      </c>
      <c r="B17" s="110" t="s">
        <v>144</v>
      </c>
      <c r="C17" s="111">
        <v>18</v>
      </c>
      <c r="D17" s="112">
        <v>6</v>
      </c>
      <c r="E17" s="112">
        <v>6</v>
      </c>
      <c r="F17" s="112">
        <v>6</v>
      </c>
      <c r="G17" s="112">
        <v>0</v>
      </c>
      <c r="H17" s="112">
        <f t="shared" si="0"/>
        <v>18</v>
      </c>
      <c r="I17" s="112">
        <f t="shared" si="1"/>
        <v>324</v>
      </c>
      <c r="J17" s="67"/>
    </row>
    <row r="18" spans="1:10" ht="20.100000000000001" customHeight="1" x14ac:dyDescent="0.3">
      <c r="A18" s="109" t="s">
        <v>92</v>
      </c>
      <c r="B18" s="110" t="s">
        <v>144</v>
      </c>
      <c r="C18" s="111">
        <v>18</v>
      </c>
      <c r="D18" s="112">
        <v>5</v>
      </c>
      <c r="E18" s="112">
        <v>5</v>
      </c>
      <c r="F18" s="112">
        <v>5</v>
      </c>
      <c r="G18" s="112">
        <v>0</v>
      </c>
      <c r="H18" s="112">
        <f t="shared" si="0"/>
        <v>15</v>
      </c>
      <c r="I18" s="112">
        <f t="shared" si="1"/>
        <v>270</v>
      </c>
      <c r="J18" s="67"/>
    </row>
    <row r="19" spans="1:10" ht="20.100000000000001" customHeight="1" x14ac:dyDescent="0.3">
      <c r="A19" s="109" t="s">
        <v>93</v>
      </c>
      <c r="B19" s="110" t="s">
        <v>144</v>
      </c>
      <c r="C19" s="111">
        <v>18</v>
      </c>
      <c r="D19" s="112">
        <v>13</v>
      </c>
      <c r="E19" s="112">
        <v>13</v>
      </c>
      <c r="F19" s="112">
        <v>13</v>
      </c>
      <c r="G19" s="112">
        <v>15</v>
      </c>
      <c r="H19" s="112">
        <f t="shared" si="0"/>
        <v>54</v>
      </c>
      <c r="I19" s="112">
        <f t="shared" si="1"/>
        <v>972</v>
      </c>
      <c r="J19" s="67"/>
    </row>
    <row r="20" spans="1:10" ht="20.100000000000001" customHeight="1" x14ac:dyDescent="0.3">
      <c r="A20" s="109" t="s">
        <v>94</v>
      </c>
      <c r="B20" s="110" t="s">
        <v>144</v>
      </c>
      <c r="C20" s="111">
        <v>8</v>
      </c>
      <c r="D20" s="112">
        <v>13</v>
      </c>
      <c r="E20" s="112">
        <v>13</v>
      </c>
      <c r="F20" s="112">
        <v>13</v>
      </c>
      <c r="G20" s="112">
        <v>0</v>
      </c>
      <c r="H20" s="112">
        <f t="shared" si="0"/>
        <v>39</v>
      </c>
      <c r="I20" s="112">
        <f t="shared" si="1"/>
        <v>312</v>
      </c>
      <c r="J20" s="23"/>
    </row>
    <row r="21" spans="1:10" ht="20.100000000000001" customHeight="1" x14ac:dyDescent="0.3">
      <c r="A21" s="109" t="s">
        <v>95</v>
      </c>
      <c r="B21" s="110" t="s">
        <v>144</v>
      </c>
      <c r="C21" s="111">
        <v>8</v>
      </c>
      <c r="D21" s="112">
        <v>1</v>
      </c>
      <c r="E21" s="112">
        <v>1</v>
      </c>
      <c r="F21" s="112">
        <v>1</v>
      </c>
      <c r="G21" s="112">
        <v>0</v>
      </c>
      <c r="H21" s="112">
        <f t="shared" si="0"/>
        <v>3</v>
      </c>
      <c r="I21" s="112">
        <f t="shared" si="1"/>
        <v>24</v>
      </c>
      <c r="J21" s="21"/>
    </row>
    <row r="22" spans="1:10" ht="20.100000000000001" customHeight="1" x14ac:dyDescent="0.3">
      <c r="A22" s="109" t="s">
        <v>96</v>
      </c>
      <c r="B22" s="110" t="s">
        <v>144</v>
      </c>
      <c r="C22" s="111">
        <v>12.6</v>
      </c>
      <c r="D22" s="112">
        <v>2</v>
      </c>
      <c r="E22" s="112">
        <v>2</v>
      </c>
      <c r="F22" s="112">
        <v>2</v>
      </c>
      <c r="G22" s="112">
        <v>0</v>
      </c>
      <c r="H22" s="112">
        <f t="shared" si="0"/>
        <v>6</v>
      </c>
      <c r="I22" s="112">
        <f t="shared" si="1"/>
        <v>75.599999999999994</v>
      </c>
      <c r="J22" s="23"/>
    </row>
    <row r="23" spans="1:10" ht="20.100000000000001" customHeight="1" x14ac:dyDescent="0.3">
      <c r="A23" s="109" t="s">
        <v>97</v>
      </c>
      <c r="B23" s="110" t="s">
        <v>144</v>
      </c>
      <c r="C23" s="111">
        <v>14.6</v>
      </c>
      <c r="D23" s="112">
        <v>10</v>
      </c>
      <c r="E23" s="112">
        <v>10</v>
      </c>
      <c r="F23" s="112">
        <v>10</v>
      </c>
      <c r="G23" s="112">
        <v>0</v>
      </c>
      <c r="H23" s="112">
        <f t="shared" si="0"/>
        <v>30</v>
      </c>
      <c r="I23" s="112">
        <f t="shared" si="1"/>
        <v>438</v>
      </c>
      <c r="J23" s="23"/>
    </row>
    <row r="24" spans="1:10" ht="20.100000000000001" customHeight="1" x14ac:dyDescent="0.3">
      <c r="A24" s="109" t="s">
        <v>98</v>
      </c>
      <c r="B24" s="110" t="s">
        <v>144</v>
      </c>
      <c r="C24" s="111">
        <v>10.1</v>
      </c>
      <c r="D24" s="112">
        <v>2</v>
      </c>
      <c r="E24" s="112">
        <v>2</v>
      </c>
      <c r="F24" s="112">
        <v>2</v>
      </c>
      <c r="G24" s="112">
        <v>4</v>
      </c>
      <c r="H24" s="112">
        <f t="shared" si="0"/>
        <v>10</v>
      </c>
      <c r="I24" s="112">
        <f t="shared" si="1"/>
        <v>101</v>
      </c>
      <c r="J24" s="23"/>
    </row>
    <row r="25" spans="1:10" ht="20.100000000000001" customHeight="1" x14ac:dyDescent="0.3">
      <c r="A25" s="109" t="s">
        <v>99</v>
      </c>
      <c r="B25" s="110" t="s">
        <v>144</v>
      </c>
      <c r="C25" s="111">
        <v>31</v>
      </c>
      <c r="D25" s="112">
        <v>1</v>
      </c>
      <c r="E25" s="112">
        <v>1</v>
      </c>
      <c r="F25" s="112">
        <v>1</v>
      </c>
      <c r="G25" s="112">
        <v>0</v>
      </c>
      <c r="H25" s="112">
        <f t="shared" si="0"/>
        <v>3</v>
      </c>
      <c r="I25" s="112">
        <f t="shared" si="1"/>
        <v>93</v>
      </c>
      <c r="J25" s="23"/>
    </row>
    <row r="26" spans="1:10" ht="20.100000000000001" customHeight="1" x14ac:dyDescent="0.3">
      <c r="A26" s="109" t="s">
        <v>100</v>
      </c>
      <c r="B26" s="110" t="s">
        <v>144</v>
      </c>
      <c r="C26" s="111">
        <v>31</v>
      </c>
      <c r="D26" s="112">
        <v>1</v>
      </c>
      <c r="E26" s="112">
        <v>1</v>
      </c>
      <c r="F26" s="112">
        <v>1</v>
      </c>
      <c r="G26" s="112">
        <v>0</v>
      </c>
      <c r="H26" s="112">
        <f t="shared" si="0"/>
        <v>3</v>
      </c>
      <c r="I26" s="112">
        <f t="shared" si="1"/>
        <v>93</v>
      </c>
      <c r="J26" s="23"/>
    </row>
    <row r="27" spans="1:10" ht="20.100000000000001" customHeight="1" x14ac:dyDescent="0.3">
      <c r="A27" s="109" t="s">
        <v>101</v>
      </c>
      <c r="B27" s="110" t="s">
        <v>144</v>
      </c>
      <c r="C27" s="111">
        <v>7.9</v>
      </c>
      <c r="D27" s="112">
        <v>2</v>
      </c>
      <c r="E27" s="112">
        <v>2</v>
      </c>
      <c r="F27" s="112">
        <v>2</v>
      </c>
      <c r="G27" s="112">
        <v>2</v>
      </c>
      <c r="H27" s="112">
        <f t="shared" si="0"/>
        <v>8</v>
      </c>
      <c r="I27" s="112">
        <f t="shared" si="1"/>
        <v>63.2</v>
      </c>
      <c r="J27" s="23"/>
    </row>
    <row r="28" spans="1:10" ht="20.100000000000001" customHeight="1" x14ac:dyDescent="0.3">
      <c r="A28" s="109" t="s">
        <v>102</v>
      </c>
      <c r="B28" s="110" t="s">
        <v>144</v>
      </c>
      <c r="C28" s="111">
        <v>10.9</v>
      </c>
      <c r="D28" s="112">
        <v>2</v>
      </c>
      <c r="E28" s="112">
        <v>2</v>
      </c>
      <c r="F28" s="112">
        <v>2</v>
      </c>
      <c r="G28" s="112">
        <v>4</v>
      </c>
      <c r="H28" s="112">
        <f t="shared" si="0"/>
        <v>10</v>
      </c>
      <c r="I28" s="112">
        <f t="shared" si="1"/>
        <v>109</v>
      </c>
      <c r="J28" s="23"/>
    </row>
    <row r="29" spans="1:10" ht="20.100000000000001" customHeight="1" x14ac:dyDescent="0.3">
      <c r="A29" s="75" t="s">
        <v>77</v>
      </c>
      <c r="B29" s="76"/>
      <c r="C29" s="188">
        <f>SUM(C7:C28)</f>
        <v>376.5</v>
      </c>
      <c r="D29" s="36">
        <f t="shared" ref="D29:I29" si="2">SUM(D7:D28)</f>
        <v>168</v>
      </c>
      <c r="E29" s="16">
        <f t="shared" si="2"/>
        <v>168</v>
      </c>
      <c r="F29" s="16">
        <f t="shared" si="2"/>
        <v>168</v>
      </c>
      <c r="G29" s="16">
        <f t="shared" si="2"/>
        <v>72</v>
      </c>
      <c r="H29" s="16">
        <f t="shared" si="2"/>
        <v>576</v>
      </c>
      <c r="I29" s="44">
        <f t="shared" si="2"/>
        <v>10586.800000000001</v>
      </c>
      <c r="J29" s="23"/>
    </row>
    <row r="30" spans="1:10" ht="20.100000000000001" customHeight="1" x14ac:dyDescent="0.3">
      <c r="A30" s="73"/>
      <c r="B30" s="76"/>
      <c r="C30" s="22"/>
      <c r="D30" s="22"/>
      <c r="E30" s="16"/>
      <c r="F30" s="16"/>
      <c r="G30" s="16"/>
      <c r="H30" s="16"/>
      <c r="I30" s="16"/>
      <c r="J30" s="23"/>
    </row>
    <row r="31" spans="1:10" ht="20.100000000000001" customHeight="1" thickBot="1" x14ac:dyDescent="0.35">
      <c r="A31" s="74"/>
      <c r="B31" s="77"/>
      <c r="C31" s="29"/>
      <c r="D31" s="29"/>
      <c r="E31" s="18"/>
      <c r="F31" s="18"/>
      <c r="G31" s="18"/>
      <c r="H31" s="18"/>
      <c r="I31" s="18"/>
      <c r="J31" s="30"/>
    </row>
    <row r="32" spans="1:10" x14ac:dyDescent="0.3">
      <c r="A32" s="113" t="s">
        <v>182</v>
      </c>
      <c r="B32" s="114"/>
      <c r="C32" s="114"/>
      <c r="D32" s="331"/>
      <c r="E32" s="332"/>
      <c r="F32" s="332"/>
      <c r="G32" s="333"/>
      <c r="H32" s="115"/>
      <c r="I32" s="31"/>
      <c r="J32" s="33"/>
    </row>
    <row r="33" spans="1:10" x14ac:dyDescent="0.3">
      <c r="A33" s="109" t="s">
        <v>145</v>
      </c>
      <c r="B33" s="110" t="s">
        <v>146</v>
      </c>
      <c r="C33" s="116"/>
      <c r="D33" s="325" t="s">
        <v>190</v>
      </c>
      <c r="E33" s="326"/>
      <c r="F33" s="326"/>
      <c r="G33" s="327"/>
      <c r="H33" s="117">
        <v>39</v>
      </c>
      <c r="I33" s="16"/>
      <c r="J33" s="67"/>
    </row>
    <row r="34" spans="1:10" x14ac:dyDescent="0.3">
      <c r="A34" s="109" t="s">
        <v>147</v>
      </c>
      <c r="B34" s="110" t="s">
        <v>148</v>
      </c>
      <c r="C34" s="116"/>
      <c r="D34" s="325" t="s">
        <v>191</v>
      </c>
      <c r="E34" s="326"/>
      <c r="F34" s="326"/>
      <c r="G34" s="327"/>
      <c r="H34" s="117">
        <v>39</v>
      </c>
      <c r="I34" s="16"/>
      <c r="J34" s="67"/>
    </row>
    <row r="35" spans="1:10" x14ac:dyDescent="0.3">
      <c r="A35" s="109" t="s">
        <v>149</v>
      </c>
      <c r="B35" s="110" t="s">
        <v>148</v>
      </c>
      <c r="C35" s="116"/>
      <c r="D35" s="325" t="s">
        <v>150</v>
      </c>
      <c r="E35" s="326"/>
      <c r="F35" s="326"/>
      <c r="G35" s="327"/>
      <c r="H35" s="117">
        <v>36</v>
      </c>
      <c r="I35" s="16"/>
      <c r="J35" s="67"/>
    </row>
    <row r="36" spans="1:10" x14ac:dyDescent="0.3">
      <c r="A36" s="109" t="s">
        <v>151</v>
      </c>
      <c r="B36" s="110" t="s">
        <v>148</v>
      </c>
      <c r="C36" s="116"/>
      <c r="D36" s="325" t="s">
        <v>152</v>
      </c>
      <c r="E36" s="326"/>
      <c r="F36" s="326"/>
      <c r="G36" s="327"/>
      <c r="H36" s="117">
        <v>72</v>
      </c>
      <c r="I36" s="16"/>
      <c r="J36" s="67"/>
    </row>
    <row r="37" spans="1:10" x14ac:dyDescent="0.3">
      <c r="A37" s="109" t="s">
        <v>153</v>
      </c>
      <c r="B37" s="110" t="s">
        <v>148</v>
      </c>
      <c r="C37" s="116"/>
      <c r="D37" s="325" t="s">
        <v>150</v>
      </c>
      <c r="E37" s="326"/>
      <c r="F37" s="326"/>
      <c r="G37" s="327"/>
      <c r="H37" s="117">
        <v>30</v>
      </c>
      <c r="I37" s="16"/>
      <c r="J37" s="67"/>
    </row>
    <row r="38" spans="1:10" x14ac:dyDescent="0.3">
      <c r="A38" s="109" t="s">
        <v>154</v>
      </c>
      <c r="B38" s="110" t="s">
        <v>148</v>
      </c>
      <c r="C38" s="116"/>
      <c r="D38" s="325" t="s">
        <v>192</v>
      </c>
      <c r="E38" s="326"/>
      <c r="F38" s="326"/>
      <c r="G38" s="327"/>
      <c r="H38" s="117">
        <v>117</v>
      </c>
      <c r="I38" s="16"/>
      <c r="J38" s="70"/>
    </row>
    <row r="39" spans="1:10" x14ac:dyDescent="0.3">
      <c r="A39" s="109" t="s">
        <v>118</v>
      </c>
      <c r="B39" s="110" t="s">
        <v>112</v>
      </c>
      <c r="C39" s="116"/>
      <c r="D39" s="325" t="s">
        <v>155</v>
      </c>
      <c r="E39" s="326"/>
      <c r="F39" s="326"/>
      <c r="G39" s="327"/>
      <c r="H39" s="117">
        <v>3</v>
      </c>
      <c r="I39" s="14"/>
      <c r="J39" s="21"/>
    </row>
    <row r="40" spans="1:10" x14ac:dyDescent="0.3">
      <c r="A40" s="109" t="s">
        <v>119</v>
      </c>
      <c r="B40" s="110" t="s">
        <v>112</v>
      </c>
      <c r="C40" s="116"/>
      <c r="D40" s="325" t="s">
        <v>156</v>
      </c>
      <c r="E40" s="326"/>
      <c r="F40" s="326"/>
      <c r="G40" s="327"/>
      <c r="H40" s="117">
        <v>6</v>
      </c>
      <c r="I40" s="16"/>
      <c r="J40" s="34"/>
    </row>
    <row r="41" spans="1:10" x14ac:dyDescent="0.3">
      <c r="A41" s="109" t="s">
        <v>120</v>
      </c>
      <c r="B41" s="110" t="s">
        <v>112</v>
      </c>
      <c r="C41" s="116"/>
      <c r="D41" s="325" t="s">
        <v>156</v>
      </c>
      <c r="E41" s="326"/>
      <c r="F41" s="326"/>
      <c r="G41" s="327"/>
      <c r="H41" s="117">
        <v>30</v>
      </c>
      <c r="I41" s="16"/>
      <c r="J41" s="67"/>
    </row>
    <row r="42" spans="1:10" x14ac:dyDescent="0.3">
      <c r="A42" s="109" t="s">
        <v>121</v>
      </c>
      <c r="B42" s="110" t="s">
        <v>112</v>
      </c>
      <c r="C42" s="116"/>
      <c r="D42" s="325" t="s">
        <v>157</v>
      </c>
      <c r="E42" s="326"/>
      <c r="F42" s="326"/>
      <c r="G42" s="327"/>
      <c r="H42" s="117">
        <v>10</v>
      </c>
      <c r="I42" s="16"/>
      <c r="J42" s="67"/>
    </row>
    <row r="43" spans="1:10" x14ac:dyDescent="0.3">
      <c r="A43" s="109" t="s">
        <v>122</v>
      </c>
      <c r="B43" s="110" t="s">
        <v>112</v>
      </c>
      <c r="C43" s="116"/>
      <c r="D43" s="325" t="s">
        <v>150</v>
      </c>
      <c r="E43" s="326"/>
      <c r="F43" s="326"/>
      <c r="G43" s="327"/>
      <c r="H43" s="117">
        <v>6</v>
      </c>
      <c r="I43" s="16"/>
      <c r="J43" s="67"/>
    </row>
    <row r="44" spans="1:10" x14ac:dyDescent="0.3">
      <c r="A44" s="109" t="s">
        <v>123</v>
      </c>
      <c r="B44" s="110" t="s">
        <v>112</v>
      </c>
      <c r="C44" s="116"/>
      <c r="D44" s="325" t="s">
        <v>150</v>
      </c>
      <c r="E44" s="326"/>
      <c r="F44" s="326"/>
      <c r="G44" s="327"/>
      <c r="H44" s="117">
        <v>6</v>
      </c>
      <c r="I44" s="16"/>
      <c r="J44" s="67"/>
    </row>
    <row r="45" spans="1:10" x14ac:dyDescent="0.3">
      <c r="A45" s="109" t="s">
        <v>124</v>
      </c>
      <c r="B45" s="110" t="s">
        <v>112</v>
      </c>
      <c r="C45" s="116"/>
      <c r="D45" s="325" t="s">
        <v>158</v>
      </c>
      <c r="E45" s="326"/>
      <c r="F45" s="326"/>
      <c r="G45" s="327"/>
      <c r="H45" s="117">
        <v>16</v>
      </c>
      <c r="I45" s="16"/>
      <c r="J45" s="67"/>
    </row>
    <row r="46" spans="1:10" x14ac:dyDescent="0.3">
      <c r="A46" s="75" t="s">
        <v>77</v>
      </c>
      <c r="B46" s="76"/>
      <c r="C46" s="22"/>
      <c r="D46" s="22"/>
      <c r="E46" s="16"/>
      <c r="F46" s="16"/>
      <c r="G46" s="16"/>
      <c r="H46" s="37">
        <f>SUM(H33:H45)</f>
        <v>410</v>
      </c>
      <c r="I46" s="16"/>
      <c r="J46" s="23"/>
    </row>
    <row r="47" spans="1:10" x14ac:dyDescent="0.3">
      <c r="A47" s="97"/>
      <c r="B47" s="98"/>
      <c r="C47" s="20"/>
      <c r="D47" s="20"/>
      <c r="E47" s="14"/>
      <c r="F47" s="14"/>
      <c r="G47" s="14"/>
      <c r="H47" s="39"/>
      <c r="I47" s="14"/>
      <c r="J47" s="21"/>
    </row>
    <row r="48" spans="1:10" x14ac:dyDescent="0.3">
      <c r="A48" s="73"/>
      <c r="B48" s="76"/>
      <c r="C48" s="22"/>
      <c r="D48" s="22"/>
      <c r="E48" s="16"/>
      <c r="F48" s="16"/>
      <c r="G48" s="16"/>
      <c r="H48" s="16"/>
      <c r="I48" s="16"/>
      <c r="J48" s="23"/>
    </row>
    <row r="49" spans="1:10" x14ac:dyDescent="0.3">
      <c r="A49" s="73"/>
      <c r="B49" s="76"/>
      <c r="C49" s="22"/>
      <c r="D49" s="22"/>
      <c r="E49" s="16"/>
      <c r="F49" s="16"/>
      <c r="G49" s="16"/>
      <c r="H49" s="16"/>
      <c r="I49" s="16"/>
      <c r="J49" s="23"/>
    </row>
    <row r="50" spans="1:10" x14ac:dyDescent="0.3">
      <c r="A50" s="73"/>
      <c r="B50" s="76"/>
      <c r="C50" s="22"/>
      <c r="D50" s="22"/>
      <c r="E50" s="16"/>
      <c r="F50" s="16"/>
      <c r="G50" s="16"/>
      <c r="H50" s="16"/>
      <c r="I50" s="16"/>
      <c r="J50" s="23"/>
    </row>
    <row r="51" spans="1:10" x14ac:dyDescent="0.3">
      <c r="A51" s="73"/>
      <c r="B51" s="76"/>
      <c r="C51" s="22"/>
      <c r="D51" s="22"/>
      <c r="E51" s="16"/>
      <c r="F51" s="16"/>
      <c r="G51" s="16"/>
      <c r="H51" s="16"/>
      <c r="I51" s="16"/>
      <c r="J51" s="23"/>
    </row>
    <row r="52" spans="1:10" x14ac:dyDescent="0.3">
      <c r="A52" s="73"/>
      <c r="B52" s="76"/>
      <c r="C52" s="22"/>
      <c r="D52" s="22"/>
      <c r="E52" s="16"/>
      <c r="F52" s="16"/>
      <c r="G52" s="16"/>
      <c r="H52" s="16"/>
      <c r="I52" s="16"/>
      <c r="J52" s="23"/>
    </row>
    <row r="53" spans="1:10" x14ac:dyDescent="0.3">
      <c r="A53" s="73"/>
      <c r="B53" s="76"/>
      <c r="C53" s="22"/>
      <c r="D53" s="22"/>
      <c r="E53" s="16"/>
      <c r="F53" s="16"/>
      <c r="G53" s="16"/>
      <c r="H53" s="66"/>
      <c r="I53" s="16"/>
      <c r="J53" s="23"/>
    </row>
    <row r="54" spans="1:10" x14ac:dyDescent="0.3">
      <c r="A54" s="73"/>
      <c r="B54" s="76"/>
      <c r="C54" s="22"/>
      <c r="D54" s="22"/>
      <c r="E54" s="16"/>
      <c r="F54" s="16"/>
      <c r="G54" s="16"/>
      <c r="H54" s="16"/>
      <c r="I54" s="16"/>
      <c r="J54" s="23"/>
    </row>
    <row r="55" spans="1:10" x14ac:dyDescent="0.3">
      <c r="A55" s="73"/>
      <c r="B55" s="76"/>
      <c r="C55" s="22"/>
      <c r="D55" s="22"/>
      <c r="E55" s="16"/>
      <c r="F55" s="16"/>
      <c r="G55" s="16"/>
      <c r="H55" s="16"/>
      <c r="I55" s="16"/>
      <c r="J55" s="23"/>
    </row>
    <row r="56" spans="1:10" x14ac:dyDescent="0.3">
      <c r="A56" s="73"/>
      <c r="B56" s="76"/>
      <c r="C56" s="22"/>
      <c r="D56" s="22"/>
      <c r="E56" s="16"/>
      <c r="F56" s="16"/>
      <c r="G56" s="16"/>
      <c r="H56" s="16"/>
      <c r="I56" s="16"/>
      <c r="J56" s="23"/>
    </row>
    <row r="57" spans="1:10" ht="17.25" thickBot="1" x14ac:dyDescent="0.35">
      <c r="A57" s="74"/>
      <c r="B57" s="77"/>
      <c r="C57" s="29"/>
      <c r="D57" s="29"/>
      <c r="E57" s="18"/>
      <c r="F57" s="18"/>
      <c r="G57" s="18"/>
      <c r="H57" s="18"/>
      <c r="I57" s="18"/>
      <c r="J57" s="30"/>
    </row>
  </sheetData>
  <mergeCells count="20">
    <mergeCell ref="D4:F4"/>
    <mergeCell ref="D33:G33"/>
    <mergeCell ref="H4:I4"/>
    <mergeCell ref="A1:J2"/>
    <mergeCell ref="A3:J3"/>
    <mergeCell ref="A4:A5"/>
    <mergeCell ref="B4:B5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</mergeCells>
  <phoneticPr fontId="2" type="noConversion"/>
  <pageMargins left="0.23622047244094491" right="0.23622047244094491" top="0.74803149606299213" bottom="0.23622047244094491" header="0.31496062992125984" footer="0"/>
  <pageSetup paperSize="9" scale="72" orientation="landscape" r:id="rId1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D2E1-C8C5-4B19-BB7B-458F6A8220DD}">
  <dimension ref="A1:M13"/>
  <sheetViews>
    <sheetView view="pageBreakPreview" zoomScaleNormal="100" zoomScaleSheetLayoutView="100" workbookViewId="0">
      <selection activeCell="F23" sqref="F23"/>
    </sheetView>
  </sheetViews>
  <sheetFormatPr defaultRowHeight="16.5" x14ac:dyDescent="0.3"/>
  <cols>
    <col min="1" max="5" width="9.625" customWidth="1"/>
    <col min="6" max="11" width="10.625" customWidth="1"/>
    <col min="12" max="13" width="9.625" customWidth="1"/>
  </cols>
  <sheetData>
    <row r="1" spans="1:13" ht="17.100000000000001" customHeight="1" x14ac:dyDescent="0.3">
      <c r="A1" s="334" t="s">
        <v>71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13" ht="17.100000000000001" customHeight="1" x14ac:dyDescent="0.3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</row>
    <row r="3" spans="1:13" ht="17.100000000000001" customHeight="1" thickBot="1" x14ac:dyDescent="0.35">
      <c r="A3" s="335" t="s">
        <v>181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3" ht="17.100000000000001" customHeight="1" x14ac:dyDescent="0.3">
      <c r="A4" s="5" t="s">
        <v>3</v>
      </c>
      <c r="B4" s="310" t="s">
        <v>0</v>
      </c>
      <c r="C4" s="271"/>
      <c r="D4" s="311"/>
      <c r="E4" s="6"/>
      <c r="F4" s="310" t="s">
        <v>2</v>
      </c>
      <c r="G4" s="271"/>
      <c r="H4" s="271"/>
      <c r="I4" s="271"/>
      <c r="J4" s="271"/>
      <c r="K4" s="311"/>
      <c r="L4" s="310" t="s">
        <v>4</v>
      </c>
      <c r="M4" s="349"/>
    </row>
    <row r="5" spans="1:13" ht="17.100000000000001" customHeight="1" x14ac:dyDescent="0.3">
      <c r="A5" s="8"/>
      <c r="B5" s="345"/>
      <c r="C5" s="346"/>
      <c r="D5" s="347"/>
      <c r="E5" s="9"/>
      <c r="F5" s="345"/>
      <c r="G5" s="346"/>
      <c r="H5" s="346"/>
      <c r="I5" s="346"/>
      <c r="J5" s="346"/>
      <c r="K5" s="347"/>
      <c r="L5" s="345"/>
      <c r="M5" s="348"/>
    </row>
    <row r="6" spans="1:13" ht="39.950000000000003" customHeight="1" x14ac:dyDescent="0.3">
      <c r="A6" s="12">
        <v>1003</v>
      </c>
      <c r="B6" s="319" t="s">
        <v>5</v>
      </c>
      <c r="C6" s="352"/>
      <c r="D6" s="320"/>
      <c r="E6" s="10">
        <v>221506</v>
      </c>
      <c r="F6" s="342" t="s">
        <v>10</v>
      </c>
      <c r="G6" s="343"/>
      <c r="H6" s="343"/>
      <c r="I6" s="343"/>
      <c r="J6" s="343"/>
      <c r="K6" s="344"/>
      <c r="L6" s="319"/>
      <c r="M6" s="356"/>
    </row>
    <row r="7" spans="1:13" ht="39.950000000000003" customHeight="1" x14ac:dyDescent="0.3">
      <c r="A7" s="13">
        <v>1006</v>
      </c>
      <c r="B7" s="261" t="s">
        <v>6</v>
      </c>
      <c r="C7" s="259"/>
      <c r="D7" s="260"/>
      <c r="E7" s="11">
        <v>279433</v>
      </c>
      <c r="F7" s="339" t="s">
        <v>11</v>
      </c>
      <c r="G7" s="340"/>
      <c r="H7" s="340"/>
      <c r="I7" s="340"/>
      <c r="J7" s="340"/>
      <c r="K7" s="341"/>
      <c r="L7" s="261"/>
      <c r="M7" s="350"/>
    </row>
    <row r="8" spans="1:13" ht="39.950000000000003" customHeight="1" x14ac:dyDescent="0.3">
      <c r="A8" s="13">
        <v>1057</v>
      </c>
      <c r="B8" s="261" t="s">
        <v>7</v>
      </c>
      <c r="C8" s="259"/>
      <c r="D8" s="260"/>
      <c r="E8" s="11">
        <v>259128</v>
      </c>
      <c r="F8" s="339" t="s">
        <v>12</v>
      </c>
      <c r="G8" s="340"/>
      <c r="H8" s="340"/>
      <c r="I8" s="340"/>
      <c r="J8" s="340"/>
      <c r="K8" s="341"/>
      <c r="L8" s="261"/>
      <c r="M8" s="350"/>
    </row>
    <row r="9" spans="1:13" ht="39.950000000000003" customHeight="1" x14ac:dyDescent="0.3">
      <c r="A9" s="13">
        <v>1058</v>
      </c>
      <c r="B9" s="261" t="s">
        <v>8</v>
      </c>
      <c r="C9" s="259"/>
      <c r="D9" s="260"/>
      <c r="E9" s="11">
        <v>299776</v>
      </c>
      <c r="F9" s="339" t="s">
        <v>13</v>
      </c>
      <c r="G9" s="340"/>
      <c r="H9" s="340"/>
      <c r="I9" s="340"/>
      <c r="J9" s="340"/>
      <c r="K9" s="341"/>
      <c r="L9" s="261"/>
      <c r="M9" s="350"/>
    </row>
    <row r="10" spans="1:13" ht="39.950000000000003" customHeight="1" x14ac:dyDescent="0.3">
      <c r="A10" s="13">
        <v>1060</v>
      </c>
      <c r="B10" s="261" t="s">
        <v>9</v>
      </c>
      <c r="C10" s="259"/>
      <c r="D10" s="260"/>
      <c r="E10" s="11">
        <v>236640</v>
      </c>
      <c r="F10" s="339" t="s">
        <v>14</v>
      </c>
      <c r="G10" s="340"/>
      <c r="H10" s="340"/>
      <c r="I10" s="340"/>
      <c r="J10" s="340"/>
      <c r="K10" s="341"/>
      <c r="L10" s="261"/>
      <c r="M10" s="350"/>
    </row>
    <row r="11" spans="1:13" ht="39.950000000000003" customHeight="1" x14ac:dyDescent="0.3">
      <c r="A11" s="13"/>
      <c r="B11" s="261"/>
      <c r="C11" s="259"/>
      <c r="D11" s="260"/>
      <c r="E11" s="11"/>
      <c r="F11" s="336"/>
      <c r="G11" s="337"/>
      <c r="H11" s="337"/>
      <c r="I11" s="337"/>
      <c r="J11" s="337"/>
      <c r="K11" s="338"/>
      <c r="L11" s="261"/>
      <c r="M11" s="350"/>
    </row>
    <row r="12" spans="1:13" ht="39.950000000000003" customHeight="1" x14ac:dyDescent="0.3">
      <c r="A12" s="1"/>
      <c r="B12" s="261"/>
      <c r="C12" s="259"/>
      <c r="D12" s="260"/>
      <c r="E12" s="2"/>
      <c r="F12" s="336"/>
      <c r="G12" s="337"/>
      <c r="H12" s="337"/>
      <c r="I12" s="337"/>
      <c r="J12" s="337"/>
      <c r="K12" s="338"/>
      <c r="L12" s="261"/>
      <c r="M12" s="350"/>
    </row>
    <row r="13" spans="1:13" ht="39.950000000000003" customHeight="1" thickBot="1" x14ac:dyDescent="0.35">
      <c r="A13" s="3"/>
      <c r="B13" s="303"/>
      <c r="C13" s="246"/>
      <c r="D13" s="247"/>
      <c r="E13" s="4"/>
      <c r="F13" s="353"/>
      <c r="G13" s="354"/>
      <c r="H13" s="354"/>
      <c r="I13" s="354"/>
      <c r="J13" s="354"/>
      <c r="K13" s="355"/>
      <c r="L13" s="303"/>
      <c r="M13" s="351"/>
    </row>
  </sheetData>
  <mergeCells count="32">
    <mergeCell ref="L5:M5"/>
    <mergeCell ref="L4:M4"/>
    <mergeCell ref="L8:M8"/>
    <mergeCell ref="L13:M13"/>
    <mergeCell ref="B7:D7"/>
    <mergeCell ref="B6:D6"/>
    <mergeCell ref="B13:D13"/>
    <mergeCell ref="F13:K13"/>
    <mergeCell ref="L9:M9"/>
    <mergeCell ref="L10:M10"/>
    <mergeCell ref="L12:M12"/>
    <mergeCell ref="L7:M7"/>
    <mergeCell ref="L6:M6"/>
    <mergeCell ref="L11:M11"/>
    <mergeCell ref="F11:K11"/>
    <mergeCell ref="B11:D11"/>
    <mergeCell ref="A1:M2"/>
    <mergeCell ref="A3:M3"/>
    <mergeCell ref="B12:D12"/>
    <mergeCell ref="F12:K12"/>
    <mergeCell ref="B10:D10"/>
    <mergeCell ref="F10:K10"/>
    <mergeCell ref="B8:D8"/>
    <mergeCell ref="F8:K8"/>
    <mergeCell ref="B9:D9"/>
    <mergeCell ref="F9:K9"/>
    <mergeCell ref="F7:K7"/>
    <mergeCell ref="F6:K6"/>
    <mergeCell ref="F5:K5"/>
    <mergeCell ref="F4:K4"/>
    <mergeCell ref="B5:D5"/>
    <mergeCell ref="B4:D4"/>
  </mergeCells>
  <phoneticPr fontId="2" type="noConversion"/>
  <pageMargins left="0.23622047244094491" right="0.23622047244094491" top="0.74803149606299213" bottom="0.23622047244094491" header="0.31496062992125984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6541-3153-4C31-A678-03C5E10CDCD9}">
  <dimension ref="A1"/>
  <sheetViews>
    <sheetView view="pageBreakPreview" zoomScaleNormal="100" zoomScaleSheetLayoutView="100" workbookViewId="0">
      <selection activeCell="F23" sqref="F23"/>
    </sheetView>
  </sheetViews>
  <sheetFormatPr defaultRowHeight="16.5" x14ac:dyDescent="0.3"/>
  <cols>
    <col min="10" max="10" width="13.125" customWidth="1"/>
  </cols>
  <sheetData/>
  <phoneticPr fontId="2" type="noConversion"/>
  <pageMargins left="0.25" right="0.25" top="0.75" bottom="0.75" header="0.3" footer="0.3"/>
  <pageSetup paperSize="9" scale="91" orientation="portrait" r:id="rId1"/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DA2B4-02E5-4721-B4D5-0FF589CE18ED}">
  <dimension ref="A1"/>
  <sheetViews>
    <sheetView view="pageBreakPreview" zoomScaleNormal="100" zoomScaleSheetLayoutView="100" workbookViewId="0">
      <selection activeCell="F23" sqref="F23"/>
    </sheetView>
  </sheetViews>
  <sheetFormatPr defaultRowHeight="16.5" x14ac:dyDescent="0.3"/>
  <cols>
    <col min="10" max="10" width="13.125" customWidth="1"/>
  </cols>
  <sheetData/>
  <phoneticPr fontId="2" type="noConversion"/>
  <pageMargins left="0.25" right="0.25" top="0.75" bottom="0.75" header="0.3" footer="0.3"/>
  <pageSetup paperSize="9" scale="91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6</vt:i4>
      </vt:variant>
    </vt:vector>
  </HeadingPairs>
  <TitlesOfParts>
    <vt:vector size="16" baseType="lpstr">
      <vt:lpstr>원가계산서</vt:lpstr>
      <vt:lpstr>내역서</vt:lpstr>
      <vt:lpstr>산출내역서</vt:lpstr>
      <vt:lpstr>일위대가목록</vt:lpstr>
      <vt:lpstr>일위대가</vt:lpstr>
      <vt:lpstr>산출근거</vt:lpstr>
      <vt:lpstr>노임단가</vt:lpstr>
      <vt:lpstr>(첨부1) 품셈 13-8-1</vt:lpstr>
      <vt:lpstr>(첨부2) 품셈 4-1-7</vt:lpstr>
      <vt:lpstr>(첨부3) 노임단가</vt:lpstr>
      <vt:lpstr>'(첨부1) 품셈 13-8-1'!Print_Area</vt:lpstr>
      <vt:lpstr>'(첨부2) 품셈 4-1-7'!Print_Area</vt:lpstr>
      <vt:lpstr>'(첨부3) 노임단가'!Print_Area</vt:lpstr>
      <vt:lpstr>내역서!Print_Area</vt:lpstr>
      <vt:lpstr>노임단가!Print_Area</vt:lpstr>
      <vt:lpstr>산출내역서!Print_Area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 유주</dc:creator>
  <cp:lastModifiedBy>양 유주</cp:lastModifiedBy>
  <cp:lastPrinted>2025-08-06T00:55:00Z</cp:lastPrinted>
  <dcterms:created xsi:type="dcterms:W3CDTF">2025-07-10T23:45:59Z</dcterms:created>
  <dcterms:modified xsi:type="dcterms:W3CDTF">2025-09-08T05:50:52Z</dcterms:modified>
</cp:coreProperties>
</file>