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neDrive - 여수시도시관리공단\바탕 화면\SCR\"/>
    </mc:Choice>
  </mc:AlternateContent>
  <xr:revisionPtr revIDLastSave="0" documentId="13_ncr:1_{9B99DA08-22FB-4106-AE42-0D970386AB78}" xr6:coauthVersionLast="47" xr6:coauthVersionMax="47" xr10:uidLastSave="{00000000-0000-0000-0000-000000000000}"/>
  <bookViews>
    <workbookView xWindow="-120" yWindow="-120" windowWidth="38640" windowHeight="21120" tabRatio="772" firstSheet="2" activeTab="2" xr2:uid="{850FBFEE-E3AD-432B-9F72-7F9DF3E01F3A}"/>
  </bookViews>
  <sheets>
    <sheet name="원가계산서" sheetId="3" state="hidden" r:id="rId1"/>
    <sheet name="내역서" sheetId="8" state="hidden" r:id="rId2"/>
    <sheet name="산출내역서" sheetId="10" r:id="rId3"/>
    <sheet name="일위대가목록" sheetId="6" state="hidden" r:id="rId4"/>
    <sheet name="일위대가" sheetId="5" state="hidden" r:id="rId5"/>
    <sheet name="산출근거" sheetId="2" state="hidden" r:id="rId6"/>
    <sheet name="노임단가" sheetId="1" state="hidden" r:id="rId7"/>
    <sheet name="(첨부1) 품셈 13-8-5" sheetId="11" state="hidden" r:id="rId8"/>
    <sheet name="(첨부2) 품셈 4-1-7" sheetId="12" state="hidden" r:id="rId9"/>
    <sheet name="(첨부3) 폐기물관리법 시행규칙" sheetId="15" state="hidden" r:id="rId10"/>
    <sheet name="(첨부4) 노임단가" sheetId="16" state="hidden" r:id="rId11"/>
  </sheets>
  <definedNames>
    <definedName name="_xlnm.Print_Area" localSheetId="7">'(첨부1) 품셈 13-8-5'!$A$1:$T$48</definedName>
    <definedName name="_xlnm.Print_Area" localSheetId="8">'(첨부2) 품셈 4-1-7'!$A$1:$J$48</definedName>
    <definedName name="_xlnm.Print_Area" localSheetId="9">'(첨부3) 폐기물관리법 시행규칙'!$A$1:$T$48</definedName>
    <definedName name="_xlnm.Print_Area" localSheetId="10">'(첨부4) 노임단가'!$A$1:$T$48</definedName>
    <definedName name="_xlnm.Print_Area" localSheetId="6">노임단가!$A$1:$M$13</definedName>
    <definedName name="_xlnm.Print_Area" localSheetId="2">산출내역서!$A$1:$O$66</definedName>
    <definedName name="_xlnm.Print_Area" localSheetId="0">원가계산서!$A$1:$G$28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0" l="1"/>
  <c r="C21" i="8"/>
  <c r="F12" i="8"/>
  <c r="F11" i="8"/>
  <c r="C12" i="8"/>
  <c r="C11" i="8"/>
  <c r="I32" i="10"/>
  <c r="K32" i="10"/>
  <c r="G32" i="10"/>
  <c r="M32" i="10" s="1"/>
  <c r="J56" i="10"/>
  <c r="J45" i="10"/>
  <c r="A21" i="8"/>
  <c r="A17" i="8"/>
  <c r="A16" i="8"/>
  <c r="A15" i="8"/>
  <c r="A12" i="8"/>
  <c r="A11" i="8"/>
  <c r="A10" i="8"/>
  <c r="A9" i="8"/>
  <c r="A8" i="8"/>
  <c r="M61" i="10" l="1"/>
  <c r="N61" i="10" s="1"/>
  <c r="K21" i="8" s="1"/>
  <c r="J58" i="10"/>
  <c r="M39" i="10"/>
  <c r="M41" i="10"/>
  <c r="M42" i="10"/>
  <c r="M43" i="10"/>
  <c r="M49" i="10"/>
  <c r="M50" i="10"/>
  <c r="M52" i="10"/>
  <c r="M53" i="10"/>
  <c r="M54" i="10"/>
  <c r="M38" i="10"/>
  <c r="M9" i="10"/>
  <c r="M8" i="10"/>
  <c r="M21" i="8" l="1"/>
  <c r="N21" i="8" s="1"/>
  <c r="D17" i="3" s="1"/>
  <c r="L21" i="8"/>
  <c r="F8" i="10"/>
  <c r="N8" i="10" s="1"/>
  <c r="F9" i="10"/>
  <c r="N9" i="10" s="1"/>
  <c r="C9" i="10"/>
  <c r="C8" i="10"/>
  <c r="N10" i="10" l="1"/>
  <c r="H8" i="10"/>
  <c r="L9" i="10"/>
  <c r="K10" i="8" s="1"/>
  <c r="L10" i="8" s="1"/>
  <c r="H9" i="10"/>
  <c r="G10" i="8" s="1"/>
  <c r="J8" i="10"/>
  <c r="L8" i="10"/>
  <c r="L32" i="10" s="1"/>
  <c r="J9" i="10"/>
  <c r="I10" i="8" s="1"/>
  <c r="J10" i="8" s="1"/>
  <c r="I9" i="8" l="1"/>
  <c r="J32" i="10"/>
  <c r="G9" i="8"/>
  <c r="H32" i="10"/>
  <c r="L10" i="10"/>
  <c r="K9" i="8"/>
  <c r="J9" i="8"/>
  <c r="J13" i="8" s="1"/>
  <c r="I13" i="8"/>
  <c r="H10" i="8"/>
  <c r="M10" i="8"/>
  <c r="N10" i="8" s="1"/>
  <c r="H9" i="8"/>
  <c r="H13" i="8" s="1"/>
  <c r="H30" i="8" s="1"/>
  <c r="G13" i="8"/>
  <c r="G30" i="8" s="1"/>
  <c r="M9" i="8"/>
  <c r="N9" i="8" s="1"/>
  <c r="L13" i="10"/>
  <c r="L12" i="10"/>
  <c r="J10" i="10"/>
  <c r="H10" i="10"/>
  <c r="H12" i="10" s="1"/>
  <c r="K13" i="8" l="1"/>
  <c r="K30" i="8" s="1"/>
  <c r="L9" i="8"/>
  <c r="L13" i="8" s="1"/>
  <c r="L30" i="8" s="1"/>
  <c r="J12" i="10"/>
  <c r="N12" i="10" s="1"/>
  <c r="N11" i="8" s="1"/>
  <c r="J13" i="10"/>
  <c r="A3" i="6"/>
  <c r="A3" i="5"/>
  <c r="A3" i="2"/>
  <c r="A3" i="8"/>
  <c r="F47" i="10"/>
  <c r="F37" i="10"/>
  <c r="N39" i="10" l="1"/>
  <c r="N13" i="10"/>
  <c r="F58" i="10"/>
  <c r="M9" i="5"/>
  <c r="N9" i="5"/>
  <c r="M12" i="5"/>
  <c r="N12" i="5"/>
  <c r="M21" i="5"/>
  <c r="N21" i="5" s="1"/>
  <c r="M18" i="5"/>
  <c r="N18" i="5" s="1"/>
  <c r="N32" i="10" l="1"/>
  <c r="N12" i="8"/>
  <c r="N13" i="8" s="1"/>
  <c r="N50" i="10"/>
  <c r="N52" i="10"/>
  <c r="N43" i="10"/>
  <c r="N53" i="10"/>
  <c r="N38" i="10"/>
  <c r="N54" i="10"/>
  <c r="N42" i="10"/>
  <c r="N41" i="10"/>
  <c r="N49" i="10"/>
  <c r="G12" i="5"/>
  <c r="G11" i="5"/>
  <c r="G10" i="5"/>
  <c r="G9" i="5"/>
  <c r="G8" i="5"/>
  <c r="G7" i="5"/>
  <c r="N22" i="5"/>
  <c r="G17" i="5"/>
  <c r="G18" i="5"/>
  <c r="G19" i="5"/>
  <c r="G20" i="5"/>
  <c r="G21" i="5"/>
  <c r="G16" i="5"/>
  <c r="N13" i="5"/>
  <c r="N8" i="5"/>
  <c r="N10" i="5"/>
  <c r="N11" i="5"/>
  <c r="N16" i="5"/>
  <c r="N17" i="5"/>
  <c r="N19" i="5"/>
  <c r="N20" i="5"/>
  <c r="N7" i="5"/>
  <c r="M20" i="5"/>
  <c r="M19" i="5"/>
  <c r="M17" i="5"/>
  <c r="M16" i="5"/>
  <c r="M11" i="5"/>
  <c r="M10" i="5"/>
  <c r="M8" i="5"/>
  <c r="M7" i="5"/>
  <c r="N56" i="10" l="1"/>
  <c r="I17" i="8" s="1"/>
  <c r="J17" i="8" s="1"/>
  <c r="M17" i="8"/>
  <c r="N17" i="8" s="1"/>
  <c r="N45" i="10"/>
  <c r="D23" i="3"/>
  <c r="H7" i="2"/>
  <c r="H16" i="2"/>
  <c r="I16" i="8" l="1"/>
  <c r="N58" i="10"/>
  <c r="D7" i="3"/>
  <c r="M16" i="8" l="1"/>
  <c r="N16" i="8" s="1"/>
  <c r="N19" i="8" s="1"/>
  <c r="J16" i="8"/>
  <c r="J19" i="8" s="1"/>
  <c r="J30" i="8" s="1"/>
  <c r="I19" i="8"/>
  <c r="I30" i="8" s="1"/>
  <c r="D8" i="3" l="1"/>
  <c r="N30" i="8"/>
  <c r="D14" i="3" l="1"/>
  <c r="D9" i="3"/>
  <c r="D10" i="3" s="1"/>
  <c r="D13" i="3"/>
  <c r="D11" i="3" l="1"/>
  <c r="D12" i="3"/>
  <c r="D16" i="3"/>
  <c r="D19" i="3" l="1"/>
  <c r="F17" i="5"/>
  <c r="F18" i="5"/>
  <c r="F19" i="5"/>
  <c r="F20" i="5"/>
  <c r="F21" i="5"/>
  <c r="F16" i="5"/>
  <c r="D21" i="3" l="1"/>
  <c r="D22" i="3" s="1"/>
  <c r="D20" i="3"/>
  <c r="D24" i="3" l="1"/>
  <c r="D25" i="3" s="1"/>
  <c r="D27" i="3" s="1"/>
</calcChain>
</file>

<file path=xl/sharedStrings.xml><?xml version="1.0" encoding="utf-8"?>
<sst xmlns="http://schemas.openxmlformats.org/spreadsheetml/2006/main" count="282" uniqueCount="147">
  <si>
    <t>직종명</t>
    <phoneticPr fontId="2" type="noConversion"/>
  </si>
  <si>
    <t>비고</t>
    <phoneticPr fontId="2" type="noConversion"/>
  </si>
  <si>
    <t>해 설</t>
    <phoneticPr fontId="2" type="noConversion"/>
  </si>
  <si>
    <t>번 호</t>
    <phoneticPr fontId="2" type="noConversion"/>
  </si>
  <si>
    <t>비 고</t>
    <phoneticPr fontId="2" type="noConversion"/>
  </si>
  <si>
    <t>특별인부</t>
    <phoneticPr fontId="2" type="noConversion"/>
  </si>
  <si>
    <t>비계공</t>
    <phoneticPr fontId="2" type="noConversion"/>
  </si>
  <si>
    <t>건설기계조장</t>
    <phoneticPr fontId="2" type="noConversion"/>
  </si>
  <si>
    <t>플랜트제관공</t>
    <phoneticPr fontId="2" type="noConversion"/>
  </si>
  <si>
    <t>플랜트용접공</t>
    <phoneticPr fontId="2" type="noConversion"/>
  </si>
  <si>
    <t>플랜트기계설비공</t>
    <phoneticPr fontId="2" type="noConversion"/>
  </si>
  <si>
    <t>보통 인부보다 다소 높은 기능정도를 요하며, 특수한 작업조건하에서 작업하는 사람</t>
    <phoneticPr fontId="2" type="noConversion"/>
  </si>
  <si>
    <t>비계, 운반대, 작업대, 보호망 등의 설치 및 해체작업에 종사하는 사람</t>
    <phoneticPr fontId="2" type="noConversion"/>
  </si>
  <si>
    <t>건설기계 조종원을 통솔, 지휘하는 사람</t>
    <phoneticPr fontId="2" type="noConversion"/>
  </si>
  <si>
    <t>플랜트(철강, 석유, 제지, 화학, 원자력 및 발전 등의 에너지시설) 시설에서 다른 건설공사보다 엄격한 규격 및 품질보증 요구조건에 따라 강제구조물과 압력용기의 가공, 제작시공 및 보수를 하는 사람(원자력 포함)</t>
    <phoneticPr fontId="2" type="noConversion"/>
  </si>
  <si>
    <r>
      <t>유해가스 이송관 및 유해가스 용기를 용접하거나, 플랜트 기기 및 플랜트 배관을 용접하거나, 철재</t>
    </r>
    <r>
      <rPr>
        <sz val="10"/>
        <color theme="1"/>
        <rFont val="MS UI Gothic"/>
        <family val="3"/>
        <charset val="1"/>
      </rPr>
      <t>․</t>
    </r>
    <r>
      <rPr>
        <sz val="10"/>
        <color theme="1"/>
        <rFont val="맑은 고딕"/>
        <family val="3"/>
        <charset val="129"/>
        <scheme val="minor"/>
      </rPr>
      <t>강관(합금강제외)을 TIG, MIG 등 용접하거나, 각각의 설계압력이 5kg/㎠이상인 기기 또는 배관의 용접을 하는 사람 (난이도 중</t>
    </r>
    <r>
      <rPr>
        <sz val="10"/>
        <color theme="1"/>
        <rFont val="MS UI Gothic"/>
        <family val="3"/>
        <charset val="1"/>
      </rPr>
      <t>․</t>
    </r>
    <r>
      <rPr>
        <sz val="10"/>
        <color theme="1"/>
        <rFont val="맑은 고딕"/>
        <family val="3"/>
        <charset val="129"/>
        <scheme val="minor"/>
      </rPr>
      <t>고급수준)</t>
    </r>
    <phoneticPr fontId="2" type="noConversion"/>
  </si>
  <si>
    <t>정밀을 요하는 플랜트 기계설비의 조립, 설치, 조정, 검사 및 보수를 하는 사람</t>
    <phoneticPr fontId="2" type="noConversion"/>
  </si>
  <si>
    <t>품 명</t>
    <phoneticPr fontId="2" type="noConversion"/>
  </si>
  <si>
    <t>Henycomb</t>
  </si>
  <si>
    <t>V2O5-WO3-TiO2</t>
  </si>
  <si>
    <t>12㎥</t>
  </si>
  <si>
    <t>㎥</t>
  </si>
  <si>
    <t>산출근거</t>
    <phoneticPr fontId="2" type="noConversion"/>
  </si>
  <si>
    <t>규 격</t>
    <phoneticPr fontId="2" type="noConversion"/>
  </si>
  <si>
    <t>단 위</t>
    <phoneticPr fontId="2" type="noConversion"/>
  </si>
  <si>
    <t>수 량</t>
    <phoneticPr fontId="2" type="noConversion"/>
  </si>
  <si>
    <t>재료비</t>
    <phoneticPr fontId="2" type="noConversion"/>
  </si>
  <si>
    <t>노무비</t>
    <phoneticPr fontId="2" type="noConversion"/>
  </si>
  <si>
    <t>경비</t>
    <phoneticPr fontId="2" type="noConversion"/>
  </si>
  <si>
    <t>물가정보</t>
    <phoneticPr fontId="2" type="noConversion"/>
  </si>
  <si>
    <t>적용단가</t>
    <phoneticPr fontId="2" type="noConversion"/>
  </si>
  <si>
    <t>1.1. 플랜트기계설치공</t>
    <phoneticPr fontId="2" type="noConversion"/>
  </si>
  <si>
    <t>1.2. 플랜트제관공</t>
    <phoneticPr fontId="2" type="noConversion"/>
  </si>
  <si>
    <t>1.3. 비계공</t>
    <phoneticPr fontId="2" type="noConversion"/>
  </si>
  <si>
    <t>1.4. 특별인부</t>
    <phoneticPr fontId="2" type="noConversion"/>
  </si>
  <si>
    <t>1.5. 플랜트용접공</t>
    <phoneticPr fontId="2" type="noConversion"/>
  </si>
  <si>
    <t>1.6. 건설기계운전조장</t>
    <phoneticPr fontId="2" type="noConversion"/>
  </si>
  <si>
    <t>기계설비부분 13-8-5</t>
    <phoneticPr fontId="2" type="noConversion"/>
  </si>
  <si>
    <t>유지관리부분 4-1-7</t>
    <phoneticPr fontId="2" type="noConversion"/>
  </si>
  <si>
    <t>인/톤</t>
  </si>
  <si>
    <t>톤</t>
    <phoneticPr fontId="2" type="noConversion"/>
  </si>
  <si>
    <t>Module</t>
    <phoneticPr fontId="2" type="noConversion"/>
  </si>
  <si>
    <t>2.1. 플랜트기계설치공</t>
    <phoneticPr fontId="2" type="noConversion"/>
  </si>
  <si>
    <t>2.2. 플랜트제관공</t>
    <phoneticPr fontId="2" type="noConversion"/>
  </si>
  <si>
    <t>2.3. 비계공</t>
    <phoneticPr fontId="2" type="noConversion"/>
  </si>
  <si>
    <t>2.4. 특별인부</t>
    <phoneticPr fontId="2" type="noConversion"/>
  </si>
  <si>
    <t>2.5. 플랜트용접공</t>
    <phoneticPr fontId="2" type="noConversion"/>
  </si>
  <si>
    <t>2.6. 건설기계운전조장</t>
    <phoneticPr fontId="2" type="noConversion"/>
  </si>
  <si>
    <t>유지관리부분 4-1-7(60%)</t>
    <phoneticPr fontId="2" type="noConversion"/>
  </si>
  <si>
    <t>1. 형 식</t>
    <phoneticPr fontId="2" type="noConversion"/>
  </si>
  <si>
    <t>2. 조 성</t>
    <phoneticPr fontId="2" type="noConversion"/>
  </si>
  <si>
    <t>3. 촉매 모듈(Module) 수</t>
    <phoneticPr fontId="2" type="noConversion"/>
  </si>
  <si>
    <t>40(촉매블록) × 16(Module)</t>
    <phoneticPr fontId="2" type="noConversion"/>
  </si>
  <si>
    <t>EA</t>
    <phoneticPr fontId="2" type="noConversion"/>
  </si>
  <si>
    <t>모듈(Module) 당(8 × 5)</t>
    <phoneticPr fontId="2" type="noConversion"/>
  </si>
  <si>
    <t>855㎜(L) × 1300㎜(W) × 1085㎜(H) (1EA 기준)</t>
    <phoneticPr fontId="2" type="noConversion"/>
  </si>
  <si>
    <t>600㎏ × 16 Module</t>
    <phoneticPr fontId="2" type="noConversion"/>
  </si>
  <si>
    <t>600㎏                                           (촉매블록포함, 1EA 기준)</t>
    <phoneticPr fontId="2" type="noConversion"/>
  </si>
  <si>
    <t>구분</t>
    <phoneticPr fontId="2" type="noConversion"/>
  </si>
  <si>
    <t>직  접  재  료  비</t>
  </si>
  <si>
    <t>간  접  재  료  비</t>
  </si>
  <si>
    <t>직  접  노  무  비</t>
  </si>
  <si>
    <t>간  접  노  무  비</t>
  </si>
  <si>
    <t>일반관리비</t>
    <phoneticPr fontId="2" type="noConversion"/>
  </si>
  <si>
    <t>부가가치세</t>
    <phoneticPr fontId="2" type="noConversion"/>
  </si>
  <si>
    <t>금액</t>
    <phoneticPr fontId="2" type="noConversion"/>
  </si>
  <si>
    <t>재 료 비</t>
    <phoneticPr fontId="2" type="noConversion"/>
  </si>
  <si>
    <t>노 무 비</t>
    <phoneticPr fontId="2" type="noConversion"/>
  </si>
  <si>
    <t>경     비</t>
    <phoneticPr fontId="2" type="noConversion"/>
  </si>
  <si>
    <t>이        윤</t>
    <phoneticPr fontId="2" type="noConversion"/>
  </si>
  <si>
    <t>계</t>
    <phoneticPr fontId="2" type="noConversion"/>
  </si>
  <si>
    <t>[소               계]</t>
    <phoneticPr fontId="2" type="noConversion"/>
  </si>
  <si>
    <t>공 급 가 액</t>
    <phoneticPr fontId="2" type="noConversion"/>
  </si>
  <si>
    <t>구 성 비</t>
    <phoneticPr fontId="2" type="noConversion"/>
  </si>
  <si>
    <r>
      <t xml:space="preserve">(직업노무비) </t>
    </r>
    <r>
      <rPr>
        <sz val="10"/>
        <color theme="1"/>
        <rFont val="맑은 고딕"/>
        <family val="3"/>
        <charset val="129"/>
      </rPr>
      <t>×</t>
    </r>
    <r>
      <rPr>
        <sz val="10"/>
        <color theme="1"/>
        <rFont val="맑은 고딕"/>
        <family val="3"/>
        <charset val="129"/>
        <scheme val="minor"/>
      </rPr>
      <t xml:space="preserve"> 율</t>
    </r>
    <phoneticPr fontId="2" type="noConversion"/>
  </si>
  <si>
    <t>산재보험료</t>
    <phoneticPr fontId="2" type="noConversion"/>
  </si>
  <si>
    <t>고용보험료</t>
    <phoneticPr fontId="2" type="noConversion"/>
  </si>
  <si>
    <t>환경보전비</t>
    <phoneticPr fontId="2" type="noConversion"/>
  </si>
  <si>
    <t>퇴 직 공 제 부 금 비</t>
    <phoneticPr fontId="2" type="noConversion"/>
  </si>
  <si>
    <t>산업안전 보건관리비</t>
    <phoneticPr fontId="2" type="noConversion"/>
  </si>
  <si>
    <t>기     타     경    비</t>
    <phoneticPr fontId="2" type="noConversion"/>
  </si>
  <si>
    <t>(노무비) × 율</t>
    <phoneticPr fontId="2" type="noConversion"/>
  </si>
  <si>
    <r>
      <t xml:space="preserve">(노무비) </t>
    </r>
    <r>
      <rPr>
        <sz val="10"/>
        <color theme="1"/>
        <rFont val="맑은 고딕"/>
        <family val="3"/>
        <charset val="129"/>
      </rPr>
      <t>×</t>
    </r>
    <r>
      <rPr>
        <sz val="10"/>
        <color theme="1"/>
        <rFont val="맑은 고딕"/>
        <family val="3"/>
        <charset val="129"/>
        <scheme val="minor"/>
      </rPr>
      <t xml:space="preserve"> 율</t>
    </r>
    <phoneticPr fontId="2" type="noConversion"/>
  </si>
  <si>
    <t>(재료비 + 직접노무비) × 율</t>
    <phoneticPr fontId="2" type="noConversion"/>
  </si>
  <si>
    <t>(직접노무비) × 율</t>
    <phoneticPr fontId="2" type="noConversion"/>
  </si>
  <si>
    <t>(재료비 + 노무비 + 경비) × 율</t>
    <phoneticPr fontId="2" type="noConversion"/>
  </si>
  <si>
    <t>(노무비 + 경비 + 일반관리비) × 율</t>
    <phoneticPr fontId="2" type="noConversion"/>
  </si>
  <si>
    <t>(공급가액) × 율</t>
    <phoneticPr fontId="2" type="noConversion"/>
  </si>
  <si>
    <t>총    공    사    비</t>
    <phoneticPr fontId="2" type="noConversion"/>
  </si>
  <si>
    <t>설 치 원 가</t>
    <phoneticPr fontId="2" type="noConversion"/>
  </si>
  <si>
    <t>설치원가 + 일반관리비 + 이윤 + 물품구입비</t>
    <phoneticPr fontId="2" type="noConversion"/>
  </si>
  <si>
    <t>원 가 계 산 서</t>
    <phoneticPr fontId="2" type="noConversion"/>
  </si>
  <si>
    <t>노 임 단 가</t>
    <phoneticPr fontId="2" type="noConversion"/>
  </si>
  <si>
    <t>일 위 대 가</t>
    <phoneticPr fontId="2" type="noConversion"/>
  </si>
  <si>
    <t>일 위 대 가 목 록</t>
    <phoneticPr fontId="2" type="noConversion"/>
  </si>
  <si>
    <t>내 역 서</t>
    <phoneticPr fontId="2" type="noConversion"/>
  </si>
  <si>
    <t>단 가</t>
  </si>
  <si>
    <t>금 액</t>
  </si>
  <si>
    <t>경 비</t>
    <phoneticPr fontId="2" type="noConversion"/>
  </si>
  <si>
    <t>[ 참고 ] 촉매 Data Sheet</t>
    <phoneticPr fontId="2" type="noConversion"/>
  </si>
  <si>
    <t>4. 모듈(Module) 프레임(1EA 기준)</t>
    <phoneticPr fontId="2" type="noConversion"/>
  </si>
  <si>
    <t>600㎏ (촉매블록포함)</t>
    <phoneticPr fontId="2" type="noConversion"/>
  </si>
  <si>
    <t>5. 모듈(Module) 중량(1EA 기준)</t>
    <phoneticPr fontId="2" type="noConversion"/>
  </si>
  <si>
    <t>6. 촉매 블록</t>
    <phoneticPr fontId="2" type="noConversion"/>
  </si>
  <si>
    <t>7. 모듈(Module) 당 촉매 블록 수</t>
    <phoneticPr fontId="2" type="noConversion"/>
  </si>
  <si>
    <t>8. 촉매 부피</t>
    <phoneticPr fontId="2" type="noConversion"/>
  </si>
  <si>
    <t>855㎜(L) × 1300㎜(W) × 1085㎜(H)</t>
    <phoneticPr fontId="2" type="noConversion"/>
  </si>
  <si>
    <t>1. SCR 촉매 교체</t>
    <phoneticPr fontId="2" type="noConversion"/>
  </si>
  <si>
    <t>1단: 8Module, 2단: 8Module</t>
    <phoneticPr fontId="2" type="noConversion"/>
  </si>
  <si>
    <t>㎏</t>
    <phoneticPr fontId="2" type="noConversion"/>
  </si>
  <si>
    <t>1.1. SCR 촉매 신규 모듈 수량</t>
    <phoneticPr fontId="2" type="noConversion"/>
  </si>
  <si>
    <t>1.2. SCR 촉매 신규 모듈 중량</t>
    <phoneticPr fontId="2" type="noConversion"/>
  </si>
  <si>
    <t>Data Sheet 참조</t>
    <phoneticPr fontId="2" type="noConversion"/>
  </si>
  <si>
    <t>1. SCR 촉매 설치</t>
    <phoneticPr fontId="2" type="noConversion"/>
  </si>
  <si>
    <t>2. SCR 촉매 철거</t>
    <phoneticPr fontId="2" type="noConversion"/>
  </si>
  <si>
    <t>2.1. SCR 촉매 설치</t>
    <phoneticPr fontId="2" type="noConversion"/>
  </si>
  <si>
    <t>[소   계]</t>
    <phoneticPr fontId="2" type="noConversion"/>
  </si>
  <si>
    <t>[합   계]</t>
    <phoneticPr fontId="2" type="noConversion"/>
  </si>
  <si>
    <t>노임단가</t>
    <phoneticPr fontId="2" type="noConversion"/>
  </si>
  <si>
    <t xml:space="preserve">일위대가     제 1호표 </t>
    <phoneticPr fontId="2" type="noConversion"/>
  </si>
  <si>
    <t xml:space="preserve">일위대가     제 2호표 </t>
    <phoneticPr fontId="2" type="noConversion"/>
  </si>
  <si>
    <t>식</t>
    <phoneticPr fontId="2" type="noConversion"/>
  </si>
  <si>
    <t>16(Module)</t>
    <phoneticPr fontId="2" type="noConversion"/>
  </si>
  <si>
    <t>산 출 내 역 서</t>
    <phoneticPr fontId="2" type="noConversion"/>
  </si>
  <si>
    <t>2.2. SCR 촉매 철거</t>
    <phoneticPr fontId="2" type="noConversion"/>
  </si>
  <si>
    <t>물 품 구 입 비</t>
    <phoneticPr fontId="2" type="noConversion"/>
  </si>
  <si>
    <t>150㎜(L) × 150㎜(W) × 835㎜(H)</t>
    <phoneticPr fontId="2" type="noConversion"/>
  </si>
  <si>
    <r>
      <t>SCR 촉매 제작</t>
    </r>
    <r>
      <rPr>
        <b/>
        <sz val="10"/>
        <color theme="1"/>
        <rFont val="맑은 고딕"/>
        <family val="3"/>
        <charset val="129"/>
      </rPr>
      <t>·</t>
    </r>
    <r>
      <rPr>
        <b/>
        <sz val="10"/>
        <color theme="1"/>
        <rFont val="맑은 고딕"/>
        <family val="3"/>
        <charset val="129"/>
        <scheme val="minor"/>
      </rPr>
      <t>구매 및 설치</t>
    </r>
    <phoneticPr fontId="2" type="noConversion"/>
  </si>
  <si>
    <t>1. SCR 촉매 제작</t>
    <phoneticPr fontId="2" type="noConversion"/>
  </si>
  <si>
    <t>※ 건설공사표준품셈 기계설비부분 13-8-1 소각로 설치</t>
    <phoneticPr fontId="2" type="noConversion"/>
  </si>
  <si>
    <t>※ 건설공사표준품셈 유지관리부분 4-1-7 일반기계 철거 및 이설</t>
    <phoneticPr fontId="2" type="noConversion"/>
  </si>
  <si>
    <t>산 출 근 거</t>
    <phoneticPr fontId="2" type="noConversion"/>
  </si>
  <si>
    <t>2. SCR 촉매 설치</t>
    <phoneticPr fontId="2" type="noConversion"/>
  </si>
  <si>
    <t>폐기물처리비</t>
    <phoneticPr fontId="2" type="noConversion"/>
  </si>
  <si>
    <t>천원단위 절사</t>
    <phoneticPr fontId="2" type="noConversion"/>
  </si>
  <si>
    <t>※ 지정폐기물처리</t>
    <phoneticPr fontId="2" type="noConversion"/>
  </si>
  <si>
    <t>합 계</t>
    <phoneticPr fontId="2" type="noConversion"/>
  </si>
  <si>
    <t>1.1. 촉매 제작</t>
    <phoneticPr fontId="2" type="noConversion"/>
  </si>
  <si>
    <t>1.2. 모듈 제작</t>
    <phoneticPr fontId="2" type="noConversion"/>
  </si>
  <si>
    <t>%</t>
    <phoneticPr fontId="2" type="noConversion"/>
  </si>
  <si>
    <t>[합   계]</t>
  </si>
  <si>
    <t>1.3 일반관리비</t>
    <phoneticPr fontId="2" type="noConversion"/>
  </si>
  <si>
    <t>1.4. 이 윤</t>
    <phoneticPr fontId="2" type="noConversion"/>
  </si>
  <si>
    <t>3. 폐기물 처리</t>
    <phoneticPr fontId="2" type="noConversion"/>
  </si>
  <si>
    <t>식</t>
  </si>
  <si>
    <t>1. (재료비 + 직접노무비 + 도급자관급) × 율                  2. ((재료비 + 직접노무비) × 율)  &lt; 1.2 중 작은금액 &gt;</t>
    <phoneticPr fontId="2" type="noConversion"/>
  </si>
  <si>
    <r>
      <t xml:space="preserve">[사업명] 여수시 도시형폐기물 종합처리시설 소각시설 SCR 촉매 </t>
    </r>
    <r>
      <rPr>
        <sz val="11"/>
        <color theme="1"/>
        <rFont val="맑은 고딕"/>
        <family val="3"/>
        <charset val="129"/>
      </rPr>
      <t>구매 및 교체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</si>
</sst>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76" formatCode="0.00_);[Red]\(0.00\)"/>
    <numFmt numFmtId="177" formatCode="_-* #,##0.00_-;\-* #,##0.00_-;_-* &quot;-&quot;_-;_-@_-"/>
    <numFmt numFmtId="178" formatCode="_-* #,##0.0_-;\-* #,##0.0_-;_-* &quot;-&quot;_-;_-@_-"/>
    <numFmt numFmtId="179" formatCode="_-* #,##0.0_-;\-* #,##0.0_-;_-* &quot;-&quot;?_-;_-@_-"/>
    <numFmt numFmtId="180" formatCode="_-* #,##0_-;\-* #,##0_-;_-* &quot;-&quot;??_-;_-@_-"/>
  </numFmts>
  <fonts count="2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MS UI Gothic"/>
      <family val="3"/>
      <charset val="1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3"/>
      <color theme="1"/>
      <name val="맑은 고딕"/>
      <family val="3"/>
      <charset val="129"/>
      <scheme val="minor"/>
    </font>
    <font>
      <b/>
      <sz val="13"/>
      <color indexed="8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14">
    <xf numFmtId="0" fontId="0" fillId="0" borderId="0" xfId="0">
      <alignment vertical="center"/>
    </xf>
    <xf numFmtId="0" fontId="4" fillId="0" borderId="7" xfId="0" applyFont="1" applyBorder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38" xfId="0" applyFont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1" fontId="4" fillId="0" borderId="32" xfId="1" applyFont="1" applyBorder="1" applyAlignment="1">
      <alignment horizontal="center" vertical="center"/>
    </xf>
    <xf numFmtId="41" fontId="4" fillId="0" borderId="31" xfId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4" xfId="0" applyFont="1" applyBorder="1">
      <alignment vertical="center"/>
    </xf>
    <xf numFmtId="41" fontId="4" fillId="0" borderId="54" xfId="1" applyFont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center"/>
    </xf>
    <xf numFmtId="41" fontId="4" fillId="0" borderId="8" xfId="1" applyFont="1" applyBorder="1" applyAlignment="1">
      <alignment horizontal="center" vertical="center"/>
    </xf>
    <xf numFmtId="41" fontId="4" fillId="0" borderId="8" xfId="1" applyFont="1" applyBorder="1" applyAlignment="1">
      <alignment horizontal="left" vertical="center"/>
    </xf>
    <xf numFmtId="41" fontId="4" fillId="0" borderId="8" xfId="0" applyNumberFormat="1" applyFont="1" applyBorder="1">
      <alignment vertical="center"/>
    </xf>
    <xf numFmtId="41" fontId="4" fillId="0" borderId="8" xfId="1" applyFont="1" applyBorder="1" applyAlignment="1">
      <alignment vertical="center"/>
    </xf>
    <xf numFmtId="41" fontId="4" fillId="0" borderId="14" xfId="0" applyNumberFormat="1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41" fontId="4" fillId="0" borderId="16" xfId="0" applyNumberFormat="1" applyFont="1" applyBorder="1">
      <alignment vertical="center"/>
    </xf>
    <xf numFmtId="0" fontId="4" fillId="0" borderId="16" xfId="0" applyFont="1" applyBorder="1">
      <alignment vertical="center"/>
    </xf>
    <xf numFmtId="0" fontId="4" fillId="0" borderId="50" xfId="0" applyFont="1" applyBorder="1">
      <alignment vertical="center"/>
    </xf>
    <xf numFmtId="41" fontId="4" fillId="0" borderId="14" xfId="1" applyFont="1" applyBorder="1">
      <alignment vertical="center"/>
    </xf>
    <xf numFmtId="41" fontId="4" fillId="0" borderId="8" xfId="1" applyFont="1" applyBorder="1">
      <alignment vertical="center"/>
    </xf>
    <xf numFmtId="41" fontId="4" fillId="0" borderId="50" xfId="0" applyNumberFormat="1" applyFont="1" applyBorder="1">
      <alignment vertical="center"/>
    </xf>
    <xf numFmtId="0" fontId="9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1" fontId="0" fillId="0" borderId="0" xfId="1" applyFont="1">
      <alignment vertical="center"/>
    </xf>
    <xf numFmtId="0" fontId="4" fillId="0" borderId="17" xfId="0" applyFont="1" applyBorder="1">
      <alignment vertical="center"/>
    </xf>
    <xf numFmtId="41" fontId="4" fillId="0" borderId="9" xfId="1" applyFont="1" applyBorder="1">
      <alignment vertical="center"/>
    </xf>
    <xf numFmtId="0" fontId="4" fillId="0" borderId="61" xfId="0" applyFont="1" applyBorder="1">
      <alignment vertical="center"/>
    </xf>
    <xf numFmtId="10" fontId="4" fillId="0" borderId="8" xfId="0" applyNumberFormat="1" applyFont="1" applyBorder="1">
      <alignment vertical="center"/>
    </xf>
    <xf numFmtId="0" fontId="4" fillId="0" borderId="14" xfId="0" applyFont="1" applyBorder="1" applyAlignment="1">
      <alignment horizontal="left" vertical="center" indent="2"/>
    </xf>
    <xf numFmtId="0" fontId="4" fillId="0" borderId="8" xfId="0" applyFont="1" applyBorder="1" applyAlignment="1">
      <alignment horizontal="left" vertical="center" indent="2"/>
    </xf>
    <xf numFmtId="0" fontId="4" fillId="0" borderId="16" xfId="0" applyFont="1" applyBorder="1" applyAlignment="1">
      <alignment horizontal="left" vertical="center" indent="2"/>
    </xf>
    <xf numFmtId="0" fontId="4" fillId="0" borderId="50" xfId="0" applyFont="1" applyBorder="1" applyAlignment="1">
      <alignment horizontal="left" vertical="center" indent="2"/>
    </xf>
    <xf numFmtId="0" fontId="4" fillId="0" borderId="11" xfId="0" applyFont="1" applyBorder="1" applyAlignment="1">
      <alignment horizontal="left" vertical="center" indent="2"/>
    </xf>
    <xf numFmtId="10" fontId="4" fillId="0" borderId="14" xfId="0" applyNumberFormat="1" applyFont="1" applyBorder="1">
      <alignment vertical="center"/>
    </xf>
    <xf numFmtId="10" fontId="4" fillId="0" borderId="8" xfId="1" applyNumberFormat="1" applyFont="1" applyBorder="1">
      <alignment vertical="center"/>
    </xf>
    <xf numFmtId="0" fontId="3" fillId="2" borderId="62" xfId="0" applyFont="1" applyFill="1" applyBorder="1">
      <alignment vertical="center"/>
    </xf>
    <xf numFmtId="0" fontId="4" fillId="2" borderId="63" xfId="0" applyFont="1" applyFill="1" applyBorder="1">
      <alignment vertical="center"/>
    </xf>
    <xf numFmtId="0" fontId="4" fillId="2" borderId="66" xfId="0" applyFont="1" applyFill="1" applyBorder="1">
      <alignment vertical="center"/>
    </xf>
    <xf numFmtId="9" fontId="4" fillId="0" borderId="14" xfId="0" applyNumberFormat="1" applyFont="1" applyBorder="1">
      <alignment vertical="center"/>
    </xf>
    <xf numFmtId="9" fontId="4" fillId="0" borderId="8" xfId="0" applyNumberFormat="1" applyFont="1" applyBorder="1">
      <alignment vertical="center"/>
    </xf>
    <xf numFmtId="41" fontId="5" fillId="0" borderId="8" xfId="0" applyNumberFormat="1" applyFont="1" applyBorder="1">
      <alignment vertical="center"/>
    </xf>
    <xf numFmtId="41" fontId="4" fillId="0" borderId="14" xfId="1" applyFont="1" applyBorder="1" applyAlignment="1">
      <alignment horizontal="center" vertical="center"/>
    </xf>
    <xf numFmtId="41" fontId="4" fillId="0" borderId="16" xfId="1" applyFont="1" applyBorder="1" applyAlignment="1">
      <alignment horizontal="center" vertical="center"/>
    </xf>
    <xf numFmtId="177" fontId="4" fillId="0" borderId="8" xfId="0" applyNumberFormat="1" applyFont="1" applyBorder="1">
      <alignment vertical="center"/>
    </xf>
    <xf numFmtId="178" fontId="4" fillId="0" borderId="8" xfId="1" applyNumberFormat="1" applyFont="1" applyBorder="1" applyAlignment="1">
      <alignment horizontal="center" vertical="center"/>
    </xf>
    <xf numFmtId="179" fontId="4" fillId="0" borderId="9" xfId="0" applyNumberFormat="1" applyFont="1" applyBorder="1" applyAlignment="1">
      <alignment horizontal="center" vertical="center"/>
    </xf>
    <xf numFmtId="180" fontId="4" fillId="0" borderId="14" xfId="0" applyNumberFormat="1" applyFont="1" applyBorder="1">
      <alignment vertical="center"/>
    </xf>
    <xf numFmtId="180" fontId="4" fillId="0" borderId="8" xfId="0" applyNumberFormat="1" applyFont="1" applyBorder="1">
      <alignment vertical="center"/>
    </xf>
    <xf numFmtId="41" fontId="4" fillId="0" borderId="9" xfId="1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41" fontId="4" fillId="0" borderId="18" xfId="1" applyFont="1" applyFill="1" applyBorder="1">
      <alignment vertical="center"/>
    </xf>
    <xf numFmtId="41" fontId="4" fillId="0" borderId="18" xfId="1" applyFont="1" applyFill="1" applyBorder="1" applyAlignment="1">
      <alignment vertical="center"/>
    </xf>
    <xf numFmtId="41" fontId="4" fillId="0" borderId="31" xfId="1" applyFont="1" applyFill="1" applyBorder="1">
      <alignment vertical="center"/>
    </xf>
    <xf numFmtId="0" fontId="4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/>
    </xf>
    <xf numFmtId="41" fontId="4" fillId="0" borderId="72" xfId="1" applyFont="1" applyFill="1" applyBorder="1" applyAlignment="1">
      <alignment vertical="center"/>
    </xf>
    <xf numFmtId="41" fontId="4" fillId="0" borderId="71" xfId="1" applyFont="1" applyFill="1" applyBorder="1">
      <alignment vertical="center"/>
    </xf>
    <xf numFmtId="41" fontId="4" fillId="0" borderId="72" xfId="1" applyFont="1" applyFill="1" applyBorder="1">
      <alignment vertical="center"/>
    </xf>
    <xf numFmtId="41" fontId="4" fillId="0" borderId="71" xfId="1" applyFont="1" applyFill="1" applyBorder="1" applyAlignment="1">
      <alignment vertical="center"/>
    </xf>
    <xf numFmtId="41" fontId="4" fillId="0" borderId="18" xfId="1" applyFont="1" applyBorder="1" applyAlignment="1">
      <alignment horizontal="center" vertical="center"/>
    </xf>
    <xf numFmtId="41" fontId="4" fillId="0" borderId="36" xfId="1" applyFont="1" applyBorder="1" applyAlignment="1">
      <alignment horizontal="center" vertical="center"/>
    </xf>
    <xf numFmtId="41" fontId="4" fillId="0" borderId="18" xfId="1" applyFont="1" applyBorder="1">
      <alignment vertical="center"/>
    </xf>
    <xf numFmtId="41" fontId="4" fillId="0" borderId="36" xfId="1" applyFont="1" applyBorder="1">
      <alignment vertical="center"/>
    </xf>
    <xf numFmtId="41" fontId="4" fillId="0" borderId="31" xfId="1" applyFont="1" applyBorder="1">
      <alignment vertical="center"/>
    </xf>
    <xf numFmtId="41" fontId="4" fillId="0" borderId="38" xfId="1" applyFont="1" applyBorder="1">
      <alignment vertical="center"/>
    </xf>
    <xf numFmtId="41" fontId="4" fillId="0" borderId="71" xfId="1" applyFont="1" applyBorder="1">
      <alignment vertical="center"/>
    </xf>
    <xf numFmtId="41" fontId="4" fillId="0" borderId="72" xfId="1" applyFont="1" applyBorder="1">
      <alignment vertical="center"/>
    </xf>
    <xf numFmtId="41" fontId="4" fillId="0" borderId="75" xfId="1" applyFont="1" applyBorder="1">
      <alignment vertical="center"/>
    </xf>
    <xf numFmtId="41" fontId="4" fillId="0" borderId="76" xfId="1" applyFont="1" applyBorder="1">
      <alignment vertical="center"/>
    </xf>
    <xf numFmtId="41" fontId="4" fillId="0" borderId="29" xfId="1" applyFont="1" applyFill="1" applyBorder="1" applyAlignment="1">
      <alignment horizontal="center" vertical="center"/>
    </xf>
    <xf numFmtId="41" fontId="4" fillId="0" borderId="78" xfId="1" applyFont="1" applyFill="1" applyBorder="1" applyAlignment="1">
      <alignment vertical="center"/>
    </xf>
    <xf numFmtId="41" fontId="4" fillId="0" borderId="79" xfId="1" applyFont="1" applyFill="1" applyBorder="1">
      <alignment vertical="center"/>
    </xf>
    <xf numFmtId="41" fontId="4" fillId="0" borderId="32" xfId="1" applyFont="1" applyFill="1" applyBorder="1">
      <alignment vertical="center"/>
    </xf>
    <xf numFmtId="41" fontId="4" fillId="0" borderId="20" xfId="1" applyFont="1" applyFill="1" applyBorder="1">
      <alignment vertical="center"/>
    </xf>
    <xf numFmtId="41" fontId="4" fillId="0" borderId="78" xfId="1" applyFont="1" applyFill="1" applyBorder="1">
      <alignment vertical="center"/>
    </xf>
    <xf numFmtId="0" fontId="4" fillId="0" borderId="57" xfId="0" applyFont="1" applyBorder="1" applyAlignment="1">
      <alignment horizontal="center" vertical="center" wrapText="1"/>
    </xf>
    <xf numFmtId="41" fontId="4" fillId="0" borderId="18" xfId="1" applyFont="1" applyFill="1" applyBorder="1" applyAlignment="1">
      <alignment horizontal="center" vertical="center"/>
    </xf>
    <xf numFmtId="43" fontId="4" fillId="0" borderId="18" xfId="0" applyNumberFormat="1" applyFont="1" applyBorder="1" applyAlignment="1">
      <alignment horizontal="right" vertical="center"/>
    </xf>
    <xf numFmtId="177" fontId="4" fillId="0" borderId="18" xfId="1" applyNumberFormat="1" applyFont="1" applyFill="1" applyBorder="1" applyAlignment="1">
      <alignment vertical="center"/>
    </xf>
    <xf numFmtId="41" fontId="15" fillId="0" borderId="19" xfId="1" applyFont="1" applyFill="1" applyBorder="1" applyAlignment="1">
      <alignment horizontal="center" vertical="center"/>
    </xf>
    <xf numFmtId="41" fontId="4" fillId="0" borderId="73" xfId="1" applyFont="1" applyFill="1" applyBorder="1">
      <alignment vertical="center"/>
    </xf>
    <xf numFmtId="41" fontId="4" fillId="0" borderId="74" xfId="1" applyFont="1" applyFill="1" applyBorder="1">
      <alignment vertical="center"/>
    </xf>
    <xf numFmtId="41" fontId="4" fillId="0" borderId="56" xfId="1" applyFont="1" applyFill="1" applyBorder="1">
      <alignment vertical="center"/>
    </xf>
    <xf numFmtId="41" fontId="4" fillId="0" borderId="29" xfId="1" applyFont="1" applyFill="1" applyBorder="1">
      <alignment vertical="center"/>
    </xf>
    <xf numFmtId="41" fontId="3" fillId="0" borderId="0" xfId="1" applyFont="1">
      <alignment vertical="center"/>
    </xf>
    <xf numFmtId="41" fontId="4" fillId="0" borderId="69" xfId="1" applyFont="1" applyFill="1" applyBorder="1">
      <alignment vertical="center"/>
    </xf>
    <xf numFmtId="41" fontId="4" fillId="0" borderId="70" xfId="1" applyFont="1" applyFill="1" applyBorder="1">
      <alignment vertical="center"/>
    </xf>
    <xf numFmtId="41" fontId="4" fillId="0" borderId="33" xfId="1" applyFont="1" applyFill="1" applyBorder="1">
      <alignment vertical="center"/>
    </xf>
    <xf numFmtId="41" fontId="4" fillId="0" borderId="22" xfId="1" applyFont="1" applyFill="1" applyBorder="1">
      <alignment vertical="center"/>
    </xf>
    <xf numFmtId="0" fontId="14" fillId="0" borderId="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4" fillId="0" borderId="85" xfId="0" applyFont="1" applyBorder="1" applyAlignment="1">
      <alignment horizontal="center" vertical="center"/>
    </xf>
    <xf numFmtId="41" fontId="4" fillId="0" borderId="84" xfId="0" applyNumberFormat="1" applyFont="1" applyBorder="1" applyAlignment="1">
      <alignment horizontal="center" vertical="center"/>
    </xf>
    <xf numFmtId="41" fontId="4" fillId="0" borderId="86" xfId="1" applyFont="1" applyFill="1" applyBorder="1">
      <alignment vertical="center"/>
    </xf>
    <xf numFmtId="41" fontId="4" fillId="0" borderId="87" xfId="1" applyFont="1" applyFill="1" applyBorder="1">
      <alignment vertical="center"/>
    </xf>
    <xf numFmtId="41" fontId="4" fillId="0" borderId="83" xfId="1" applyFont="1" applyFill="1" applyBorder="1">
      <alignment vertical="center"/>
    </xf>
    <xf numFmtId="41" fontId="4" fillId="0" borderId="84" xfId="1" applyFont="1" applyFill="1" applyBorder="1">
      <alignment vertical="center"/>
    </xf>
    <xf numFmtId="41" fontId="15" fillId="0" borderId="88" xfId="1" applyFont="1" applyFill="1" applyBorder="1" applyAlignment="1">
      <alignment horizontal="center" vertical="center"/>
    </xf>
    <xf numFmtId="41" fontId="4" fillId="0" borderId="36" xfId="0" applyNumberFormat="1" applyFont="1" applyBorder="1" applyAlignment="1">
      <alignment horizontal="center" vertical="center"/>
    </xf>
    <xf numFmtId="41" fontId="4" fillId="0" borderId="75" xfId="1" applyFont="1" applyFill="1" applyBorder="1">
      <alignment vertical="center"/>
    </xf>
    <xf numFmtId="41" fontId="4" fillId="0" borderId="76" xfId="1" applyFont="1" applyFill="1" applyBorder="1">
      <alignment vertical="center"/>
    </xf>
    <xf numFmtId="41" fontId="4" fillId="0" borderId="38" xfId="1" applyFont="1" applyFill="1" applyBorder="1">
      <alignment vertical="center"/>
    </xf>
    <xf numFmtId="41" fontId="4" fillId="0" borderId="36" xfId="1" applyFont="1" applyFill="1" applyBorder="1">
      <alignment vertical="center"/>
    </xf>
    <xf numFmtId="177" fontId="5" fillId="0" borderId="18" xfId="1" applyNumberFormat="1" applyFont="1" applyFill="1" applyBorder="1" applyAlignment="1">
      <alignment vertical="center"/>
    </xf>
    <xf numFmtId="41" fontId="5" fillId="0" borderId="71" xfId="1" applyFont="1" applyFill="1" applyBorder="1">
      <alignment vertical="center"/>
    </xf>
    <xf numFmtId="41" fontId="5" fillId="0" borderId="72" xfId="1" applyFont="1" applyFill="1" applyBorder="1">
      <alignment vertical="center"/>
    </xf>
    <xf numFmtId="41" fontId="5" fillId="0" borderId="31" xfId="1" applyFont="1" applyFill="1" applyBorder="1">
      <alignment vertical="center"/>
    </xf>
    <xf numFmtId="41" fontId="5" fillId="0" borderId="18" xfId="1" applyFont="1" applyFill="1" applyBorder="1">
      <alignment vertical="center"/>
    </xf>
    <xf numFmtId="41" fontId="0" fillId="0" borderId="0" xfId="0" applyNumberFormat="1">
      <alignment vertical="center"/>
    </xf>
    <xf numFmtId="0" fontId="4" fillId="3" borderId="8" xfId="0" applyFont="1" applyFill="1" applyBorder="1" applyAlignment="1">
      <alignment horizontal="left" vertical="center"/>
    </xf>
    <xf numFmtId="41" fontId="4" fillId="3" borderId="8" xfId="1" applyFont="1" applyFill="1" applyBorder="1">
      <alignment vertical="center"/>
    </xf>
    <xf numFmtId="0" fontId="4" fillId="3" borderId="8" xfId="0" applyFont="1" applyFill="1" applyBorder="1" applyAlignment="1">
      <alignment horizontal="left" vertical="center" wrapText="1" indent="1"/>
    </xf>
    <xf numFmtId="10" fontId="4" fillId="3" borderId="8" xfId="0" applyNumberFormat="1" applyFont="1" applyFill="1" applyBorder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9" fontId="4" fillId="0" borderId="18" xfId="1" applyNumberFormat="1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41" fontId="4" fillId="0" borderId="18" xfId="0" applyNumberFormat="1" applyFont="1" applyBorder="1" applyAlignment="1">
      <alignment horizontal="center" vertical="center"/>
    </xf>
    <xf numFmtId="9" fontId="4" fillId="0" borderId="8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3" fontId="5" fillId="0" borderId="18" xfId="0" applyNumberFormat="1" applyFont="1" applyBorder="1" applyAlignment="1">
      <alignment horizontal="right" vertical="center"/>
    </xf>
    <xf numFmtId="43" fontId="4" fillId="0" borderId="29" xfId="0" applyNumberFormat="1" applyFont="1" applyBorder="1" applyAlignment="1">
      <alignment horizontal="right" vertical="center"/>
    </xf>
    <xf numFmtId="43" fontId="4" fillId="0" borderId="22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4" fillId="0" borderId="5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textRotation="255"/>
    </xf>
    <xf numFmtId="0" fontId="4" fillId="0" borderId="55" xfId="0" applyFont="1" applyBorder="1" applyAlignment="1">
      <alignment horizontal="center" vertical="center" textRotation="255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52" xfId="0" applyFont="1" applyBorder="1" applyAlignment="1">
      <alignment horizontal="left" vertical="center" indent="2"/>
    </xf>
    <xf numFmtId="0" fontId="4" fillId="0" borderId="31" xfId="0" applyFont="1" applyBorder="1" applyAlignment="1">
      <alignment horizontal="left" vertical="center" indent="2"/>
    </xf>
    <xf numFmtId="0" fontId="5" fillId="2" borderId="34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52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5" fillId="0" borderId="52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indent="1"/>
    </xf>
    <xf numFmtId="0" fontId="4" fillId="0" borderId="3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5" fillId="0" borderId="26" xfId="0" applyFont="1" applyBorder="1" applyAlignment="1">
      <alignment horizontal="left" vertical="center"/>
    </xf>
    <xf numFmtId="0" fontId="4" fillId="0" borderId="18" xfId="0" applyFont="1" applyBorder="1" applyAlignment="1">
      <alignment horizontal="right" vertical="center" indent="1"/>
    </xf>
    <xf numFmtId="0" fontId="4" fillId="0" borderId="31" xfId="0" applyFont="1" applyBorder="1" applyAlignment="1">
      <alignment horizontal="right" vertical="center" indent="1"/>
    </xf>
    <xf numFmtId="0" fontId="5" fillId="0" borderId="52" xfId="0" applyFont="1" applyBorder="1" applyAlignment="1">
      <alignment horizontal="left" vertical="center" indent="2"/>
    </xf>
    <xf numFmtId="0" fontId="5" fillId="0" borderId="31" xfId="0" applyFont="1" applyBorder="1" applyAlignment="1">
      <alignment horizontal="left" vertical="center" indent="2"/>
    </xf>
    <xf numFmtId="0" fontId="17" fillId="0" borderId="18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5" fillId="0" borderId="55" xfId="0" applyFont="1" applyBorder="1" applyAlignment="1">
      <alignment horizontal="left" vertical="center" indent="1"/>
    </xf>
    <xf numFmtId="0" fontId="5" fillId="0" borderId="56" xfId="0" applyFont="1" applyBorder="1" applyAlignment="1">
      <alignment horizontal="left" vertical="center" indent="1"/>
    </xf>
    <xf numFmtId="0" fontId="5" fillId="0" borderId="5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6" fillId="0" borderId="82" xfId="0" applyFont="1" applyBorder="1" applyAlignment="1">
      <alignment horizontal="left" vertical="center"/>
    </xf>
    <xf numFmtId="0" fontId="16" fillId="0" borderId="18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31" xfId="0" applyNumberFormat="1" applyFont="1" applyBorder="1" applyAlignment="1">
      <alignment horizontal="right" vertical="center" indent="1"/>
    </xf>
    <xf numFmtId="0" fontId="5" fillId="0" borderId="18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6" fillId="0" borderId="18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6" fillId="0" borderId="77" xfId="0" applyFont="1" applyBorder="1" applyAlignment="1">
      <alignment horizontal="left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left" vertical="center" indent="1"/>
    </xf>
    <xf numFmtId="0" fontId="4" fillId="0" borderId="31" xfId="0" applyFont="1" applyBorder="1" applyAlignment="1">
      <alignment horizontal="left" vertical="center" indent="1"/>
    </xf>
    <xf numFmtId="0" fontId="4" fillId="0" borderId="52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55" xfId="0" applyFont="1" applyBorder="1" applyAlignment="1">
      <alignment horizontal="left" vertical="center"/>
    </xf>
    <xf numFmtId="0" fontId="4" fillId="0" borderId="55" xfId="0" applyFont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indent="1"/>
    </xf>
    <xf numFmtId="0" fontId="4" fillId="0" borderId="2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4" fillId="0" borderId="42" xfId="0" applyFont="1" applyBorder="1" applyAlignment="1">
      <alignment horizontal="left" vertical="center" indent="1"/>
    </xf>
    <xf numFmtId="0" fontId="4" fillId="0" borderId="28" xfId="0" applyFont="1" applyBorder="1" applyAlignment="1">
      <alignment horizontal="left" vertical="center" indent="1"/>
    </xf>
    <xf numFmtId="0" fontId="4" fillId="0" borderId="33" xfId="0" applyFont="1" applyBorder="1" applyAlignment="1">
      <alignment horizontal="left" vertical="center" indent="1"/>
    </xf>
    <xf numFmtId="0" fontId="4" fillId="0" borderId="3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5" fillId="2" borderId="80" xfId="0" applyFont="1" applyFill="1" applyBorder="1" applyAlignment="1">
      <alignment horizontal="center" vertical="center"/>
    </xf>
    <xf numFmtId="0" fontId="5" fillId="2" borderId="8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0</xdr:row>
      <xdr:rowOff>0</xdr:rowOff>
    </xdr:from>
    <xdr:to>
      <xdr:col>20</xdr:col>
      <xdr:colOff>13229</xdr:colOff>
      <xdr:row>48</xdr:row>
      <xdr:rowOff>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0C3CE425-D63E-8172-E0A7-40F566736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0"/>
          <a:ext cx="7166504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994304</xdr:colOff>
      <xdr:row>48</xdr:row>
      <xdr:rowOff>0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0B18107C-FF33-2D3B-6859-C7836E9C5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66504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994304</xdr:colOff>
      <xdr:row>48</xdr:row>
      <xdr:rowOff>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7D905840-1E28-48A8-8F9E-95D30E5AA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66504" cy="1005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10</xdr:col>
      <xdr:colOff>912</xdr:colOff>
      <xdr:row>48</xdr:row>
      <xdr:rowOff>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48D99DDF-3660-F378-3818-0DE15E7B8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0"/>
          <a:ext cx="7116087" cy="1005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0</xdr:row>
      <xdr:rowOff>0</xdr:rowOff>
    </xdr:from>
    <xdr:to>
      <xdr:col>19</xdr:col>
      <xdr:colOff>972463</xdr:colOff>
      <xdr:row>48</xdr:row>
      <xdr:rowOff>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08DF06F5-335C-8F95-2B23-FAE92E451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0"/>
          <a:ext cx="7116088" cy="10058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9</xdr:col>
      <xdr:colOff>991512</xdr:colOff>
      <xdr:row>48</xdr:row>
      <xdr:rowOff>0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33084F21-7288-2F3B-F23A-987AD9A3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7116087" cy="10058400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0</xdr:row>
      <xdr:rowOff>0</xdr:rowOff>
    </xdr:from>
    <xdr:to>
      <xdr:col>19</xdr:col>
      <xdr:colOff>981987</xdr:colOff>
      <xdr:row>48</xdr:row>
      <xdr:rowOff>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EA664C4B-651C-F000-3C0C-18BE4C80E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0"/>
          <a:ext cx="7116087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A9DC5-A78D-40C9-A3A0-B50B5A74171A}">
  <dimension ref="A1:J36"/>
  <sheetViews>
    <sheetView view="pageBreakPreview" zoomScaleNormal="100" zoomScaleSheetLayoutView="100" workbookViewId="0">
      <selection activeCell="A4" sqref="A4"/>
    </sheetView>
  </sheetViews>
  <sheetFormatPr defaultRowHeight="16.5" x14ac:dyDescent="0.3"/>
  <cols>
    <col min="1" max="2" width="10.625" customWidth="1"/>
    <col min="3" max="4" width="18.625" customWidth="1"/>
    <col min="5" max="5" width="46.625" customWidth="1"/>
    <col min="6" max="6" width="7.625" customWidth="1"/>
    <col min="7" max="7" width="18.625" customWidth="1"/>
    <col min="9" max="9" width="11.875" bestFit="1" customWidth="1"/>
  </cols>
  <sheetData>
    <row r="1" spans="1:10" x14ac:dyDescent="0.3">
      <c r="A1" s="159" t="s">
        <v>91</v>
      </c>
      <c r="B1" s="159"/>
      <c r="C1" s="159"/>
      <c r="D1" s="159"/>
      <c r="E1" s="159"/>
      <c r="F1" s="159"/>
      <c r="G1" s="159"/>
    </row>
    <row r="2" spans="1:10" x14ac:dyDescent="0.3">
      <c r="A2" s="159"/>
      <c r="B2" s="159"/>
      <c r="C2" s="159"/>
      <c r="D2" s="159"/>
      <c r="E2" s="159"/>
      <c r="F2" s="159"/>
      <c r="G2" s="159"/>
    </row>
    <row r="3" spans="1:10" ht="17.25" thickBot="1" x14ac:dyDescent="0.35">
      <c r="A3" s="160" t="s">
        <v>146</v>
      </c>
      <c r="B3" s="160"/>
      <c r="C3" s="160"/>
      <c r="D3" s="160"/>
      <c r="E3" s="160"/>
      <c r="F3" s="160"/>
      <c r="G3" s="160"/>
    </row>
    <row r="4" spans="1:10" ht="18.2" customHeight="1" x14ac:dyDescent="0.3">
      <c r="A4" s="60" t="s">
        <v>58</v>
      </c>
      <c r="B4" s="61"/>
      <c r="C4" s="61"/>
      <c r="D4" s="61" t="s">
        <v>65</v>
      </c>
      <c r="E4" s="171" t="s">
        <v>73</v>
      </c>
      <c r="F4" s="172"/>
      <c r="G4" s="62" t="s">
        <v>1</v>
      </c>
    </row>
    <row r="5" spans="1:10" ht="18.2" customHeight="1" x14ac:dyDescent="0.3">
      <c r="A5" s="167" t="s">
        <v>89</v>
      </c>
      <c r="B5" s="173" t="s">
        <v>66</v>
      </c>
      <c r="C5" s="17" t="s">
        <v>59</v>
      </c>
      <c r="D5" s="38">
        <v>0</v>
      </c>
      <c r="E5" s="53"/>
      <c r="F5" s="11"/>
      <c r="G5" s="12"/>
    </row>
    <row r="6" spans="1:10" ht="18.2" customHeight="1" x14ac:dyDescent="0.3">
      <c r="A6" s="167"/>
      <c r="B6" s="173"/>
      <c r="C6" s="19" t="s">
        <v>60</v>
      </c>
      <c r="D6" s="44">
        <v>0</v>
      </c>
      <c r="E6" s="54"/>
      <c r="F6" s="13"/>
      <c r="G6" s="14"/>
    </row>
    <row r="7" spans="1:10" ht="18.2" customHeight="1" x14ac:dyDescent="0.3">
      <c r="A7" s="167"/>
      <c r="B7" s="174"/>
      <c r="C7" s="47" t="s">
        <v>71</v>
      </c>
      <c r="D7" s="40">
        <f>SUM(D5:D6)</f>
        <v>0</v>
      </c>
      <c r="E7" s="55"/>
      <c r="F7" s="41"/>
      <c r="G7" s="49"/>
    </row>
    <row r="8" spans="1:10" ht="18.2" customHeight="1" x14ac:dyDescent="0.3">
      <c r="A8" s="167"/>
      <c r="B8" s="173" t="s">
        <v>67</v>
      </c>
      <c r="C8" s="17" t="s">
        <v>61</v>
      </c>
      <c r="D8" s="43">
        <f>내역서!N19</f>
        <v>0</v>
      </c>
      <c r="E8" s="53"/>
      <c r="F8" s="11"/>
      <c r="G8" s="12"/>
    </row>
    <row r="9" spans="1:10" ht="18.2" customHeight="1" x14ac:dyDescent="0.3">
      <c r="A9" s="167"/>
      <c r="B9" s="173"/>
      <c r="C9" s="19" t="s">
        <v>62</v>
      </c>
      <c r="D9" s="44">
        <f>D8*14.5%</f>
        <v>0</v>
      </c>
      <c r="E9" s="54" t="s">
        <v>74</v>
      </c>
      <c r="F9" s="52">
        <v>0.126</v>
      </c>
      <c r="G9" s="14"/>
    </row>
    <row r="10" spans="1:10" ht="18.2" customHeight="1" x14ac:dyDescent="0.3">
      <c r="A10" s="167"/>
      <c r="B10" s="174"/>
      <c r="C10" s="47" t="s">
        <v>71</v>
      </c>
      <c r="D10" s="40">
        <f>SUM(D8:D9)</f>
        <v>0</v>
      </c>
      <c r="E10" s="55"/>
      <c r="F10" s="41"/>
      <c r="G10" s="49"/>
    </row>
    <row r="11" spans="1:10" ht="18.2" customHeight="1" x14ac:dyDescent="0.3">
      <c r="A11" s="167"/>
      <c r="B11" s="173" t="s">
        <v>68</v>
      </c>
      <c r="C11" s="21" t="s">
        <v>75</v>
      </c>
      <c r="D11" s="43">
        <f>D10*F11</f>
        <v>0</v>
      </c>
      <c r="E11" s="53" t="s">
        <v>81</v>
      </c>
      <c r="F11" s="58">
        <v>3.56E-2</v>
      </c>
      <c r="G11" s="12"/>
    </row>
    <row r="12" spans="1:10" ht="18.2" customHeight="1" x14ac:dyDescent="0.3">
      <c r="A12" s="167"/>
      <c r="B12" s="173"/>
      <c r="C12" s="74" t="s">
        <v>76</v>
      </c>
      <c r="D12" s="44">
        <f>D10*F12</f>
        <v>0</v>
      </c>
      <c r="E12" s="54" t="s">
        <v>82</v>
      </c>
      <c r="F12" s="59">
        <v>1.01E-2</v>
      </c>
      <c r="G12" s="50"/>
    </row>
    <row r="13" spans="1:10" ht="18.2" customHeight="1" x14ac:dyDescent="0.3">
      <c r="A13" s="167"/>
      <c r="B13" s="173"/>
      <c r="C13" s="74" t="s">
        <v>77</v>
      </c>
      <c r="D13" s="44">
        <f>(D7+D8)*F13</f>
        <v>0</v>
      </c>
      <c r="E13" s="54" t="s">
        <v>83</v>
      </c>
      <c r="F13" s="52">
        <v>4.0000000000000001E-3</v>
      </c>
      <c r="G13" s="14"/>
    </row>
    <row r="14" spans="1:10" ht="18.2" customHeight="1" x14ac:dyDescent="0.3">
      <c r="A14" s="167"/>
      <c r="B14" s="173"/>
      <c r="C14" s="22" t="s">
        <v>78</v>
      </c>
      <c r="D14" s="44">
        <f>D8*F14</f>
        <v>0</v>
      </c>
      <c r="E14" s="54" t="s">
        <v>84</v>
      </c>
      <c r="F14" s="52">
        <v>2.3E-2</v>
      </c>
      <c r="G14" s="14"/>
    </row>
    <row r="15" spans="1:10" ht="27" x14ac:dyDescent="0.3">
      <c r="A15" s="167"/>
      <c r="B15" s="173"/>
      <c r="C15" s="144" t="s">
        <v>79</v>
      </c>
      <c r="D15" s="145"/>
      <c r="E15" s="146" t="s">
        <v>145</v>
      </c>
      <c r="F15" s="147">
        <v>3.1099999999999999E-2</v>
      </c>
      <c r="G15" s="148"/>
      <c r="H15" s="125"/>
      <c r="I15" s="118"/>
      <c r="J15" s="125"/>
    </row>
    <row r="16" spans="1:10" ht="18.2" customHeight="1" x14ac:dyDescent="0.3">
      <c r="A16" s="167"/>
      <c r="B16" s="173"/>
      <c r="C16" s="22" t="s">
        <v>80</v>
      </c>
      <c r="D16" s="44">
        <f>D10*F16</f>
        <v>0</v>
      </c>
      <c r="E16" s="54" t="s">
        <v>81</v>
      </c>
      <c r="F16" s="52">
        <v>5.1999999999999998E-2</v>
      </c>
      <c r="G16" s="14"/>
      <c r="I16" s="118"/>
    </row>
    <row r="17" spans="1:7" ht="18.2" customHeight="1" x14ac:dyDescent="0.3">
      <c r="A17" s="167"/>
      <c r="B17" s="173"/>
      <c r="C17" s="123" t="s">
        <v>133</v>
      </c>
      <c r="D17" s="44">
        <f>내역서!N21</f>
        <v>0</v>
      </c>
      <c r="E17" s="54"/>
      <c r="F17" s="13"/>
      <c r="G17" s="14"/>
    </row>
    <row r="18" spans="1:7" ht="18.2" customHeight="1" x14ac:dyDescent="0.3">
      <c r="A18" s="167"/>
      <c r="B18" s="173"/>
      <c r="C18" s="46"/>
      <c r="D18" s="44"/>
      <c r="E18" s="54"/>
      <c r="F18" s="13"/>
      <c r="G18" s="14"/>
    </row>
    <row r="19" spans="1:7" ht="18.2" customHeight="1" x14ac:dyDescent="0.3">
      <c r="A19" s="167"/>
      <c r="B19" s="174"/>
      <c r="C19" s="47" t="s">
        <v>71</v>
      </c>
      <c r="D19" s="40">
        <f>SUM(D11:D18)</f>
        <v>0</v>
      </c>
      <c r="E19" s="55"/>
      <c r="F19" s="41"/>
      <c r="G19" s="49"/>
    </row>
    <row r="20" spans="1:7" ht="18.2" customHeight="1" x14ac:dyDescent="0.3">
      <c r="A20" s="168"/>
      <c r="B20" s="169" t="s">
        <v>70</v>
      </c>
      <c r="C20" s="170"/>
      <c r="D20" s="45">
        <f>D7+D10+D19</f>
        <v>0</v>
      </c>
      <c r="E20" s="56"/>
      <c r="F20" s="42"/>
      <c r="G20" s="51"/>
    </row>
    <row r="21" spans="1:7" ht="18.2" customHeight="1" x14ac:dyDescent="0.3">
      <c r="A21" s="161" t="s">
        <v>63</v>
      </c>
      <c r="B21" s="162"/>
      <c r="C21" s="163"/>
      <c r="D21" s="43">
        <f>(D7+D10+D19)*F21</f>
        <v>0</v>
      </c>
      <c r="E21" s="53" t="s">
        <v>85</v>
      </c>
      <c r="F21" s="63">
        <v>0.06</v>
      </c>
      <c r="G21" s="12"/>
    </row>
    <row r="22" spans="1:7" ht="18.2" customHeight="1" x14ac:dyDescent="0.3">
      <c r="A22" s="161" t="s">
        <v>69</v>
      </c>
      <c r="B22" s="178"/>
      <c r="C22" s="179"/>
      <c r="D22" s="44">
        <f>(D10+D19+D21)*F22</f>
        <v>0</v>
      </c>
      <c r="E22" s="54" t="s">
        <v>86</v>
      </c>
      <c r="F22" s="64">
        <v>0.15</v>
      </c>
      <c r="G22" s="14"/>
    </row>
    <row r="23" spans="1:7" ht="18.2" customHeight="1" x14ac:dyDescent="0.3">
      <c r="A23" s="175" t="s">
        <v>125</v>
      </c>
      <c r="B23" s="176"/>
      <c r="C23" s="177"/>
      <c r="D23" s="44">
        <f>내역서!N13</f>
        <v>0</v>
      </c>
      <c r="E23" s="54"/>
      <c r="F23" s="13"/>
      <c r="G23" s="14"/>
    </row>
    <row r="24" spans="1:7" ht="18.2" customHeight="1" x14ac:dyDescent="0.3">
      <c r="A24" s="161" t="s">
        <v>72</v>
      </c>
      <c r="B24" s="178"/>
      <c r="C24" s="179"/>
      <c r="D24" s="44">
        <f>ROUNDDOWN(D20+D21+D22+D23,-3)</f>
        <v>0</v>
      </c>
      <c r="E24" s="54" t="s">
        <v>90</v>
      </c>
      <c r="F24" s="13"/>
      <c r="G24" s="14" t="s">
        <v>134</v>
      </c>
    </row>
    <row r="25" spans="1:7" ht="18.2" customHeight="1" x14ac:dyDescent="0.3">
      <c r="A25" s="161" t="s">
        <v>64</v>
      </c>
      <c r="B25" s="178"/>
      <c r="C25" s="179"/>
      <c r="D25" s="44">
        <f>D24*F25</f>
        <v>0</v>
      </c>
      <c r="E25" s="54" t="s">
        <v>87</v>
      </c>
      <c r="F25" s="64">
        <v>0.1</v>
      </c>
      <c r="G25" s="14"/>
    </row>
    <row r="26" spans="1:7" ht="18.2" customHeight="1" x14ac:dyDescent="0.3">
      <c r="A26" s="161"/>
      <c r="B26" s="178"/>
      <c r="C26" s="179"/>
      <c r="D26" s="44"/>
      <c r="E26" s="54"/>
      <c r="F26" s="13"/>
      <c r="G26" s="14"/>
    </row>
    <row r="27" spans="1:7" ht="18.2" customHeight="1" x14ac:dyDescent="0.3">
      <c r="A27" s="175" t="s">
        <v>88</v>
      </c>
      <c r="B27" s="176"/>
      <c r="C27" s="177"/>
      <c r="D27" s="65">
        <f>D25+D24</f>
        <v>0</v>
      </c>
      <c r="E27" s="54"/>
      <c r="F27" s="13"/>
      <c r="G27" s="14"/>
    </row>
    <row r="28" spans="1:7" ht="18.2" customHeight="1" thickBot="1" x14ac:dyDescent="0.35">
      <c r="A28" s="164"/>
      <c r="B28" s="165"/>
      <c r="C28" s="166"/>
      <c r="D28" s="15"/>
      <c r="E28" s="57"/>
      <c r="F28" s="15"/>
      <c r="G28" s="16"/>
    </row>
    <row r="31" spans="1:7" x14ac:dyDescent="0.3">
      <c r="C31" s="48"/>
      <c r="D31" s="48"/>
    </row>
    <row r="32" spans="1:7" x14ac:dyDescent="0.3">
      <c r="D32" s="48"/>
    </row>
    <row r="33" spans="3:5" x14ac:dyDescent="0.3">
      <c r="D33" s="48"/>
      <c r="E33" s="48"/>
    </row>
    <row r="34" spans="3:5" x14ac:dyDescent="0.3">
      <c r="C34" s="48"/>
      <c r="E34" s="48"/>
    </row>
    <row r="36" spans="3:5" x14ac:dyDescent="0.3">
      <c r="E36" s="48"/>
    </row>
  </sheetData>
  <mergeCells count="16">
    <mergeCell ref="A1:G2"/>
    <mergeCell ref="A3:G3"/>
    <mergeCell ref="A21:C21"/>
    <mergeCell ref="A28:C28"/>
    <mergeCell ref="A5:A20"/>
    <mergeCell ref="B20:C20"/>
    <mergeCell ref="E4:F4"/>
    <mergeCell ref="B5:B7"/>
    <mergeCell ref="B8:B10"/>
    <mergeCell ref="B11:B19"/>
    <mergeCell ref="A27:C27"/>
    <mergeCell ref="A26:C26"/>
    <mergeCell ref="A25:C25"/>
    <mergeCell ref="A24:C24"/>
    <mergeCell ref="A23:C23"/>
    <mergeCell ref="A22:C22"/>
  </mergeCells>
  <phoneticPr fontId="2" type="noConversion"/>
  <pageMargins left="0.23622047244094491" right="0.23622047244094491" top="0.74803149606299213" bottom="0.23622047244094491" header="0.31496062992125984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001CE-EC77-4C66-AA8B-3F6B7CC6A831}">
  <dimension ref="A1"/>
  <sheetViews>
    <sheetView view="pageBreakPreview" zoomScaleNormal="100" zoomScaleSheetLayoutView="100" workbookViewId="0">
      <selection activeCell="D17" sqref="D17:F17"/>
    </sheetView>
  </sheetViews>
  <sheetFormatPr defaultRowHeight="16.5" x14ac:dyDescent="0.3"/>
  <cols>
    <col min="10" max="10" width="13.125" customWidth="1"/>
    <col min="20" max="20" width="13.125" customWidth="1"/>
  </cols>
  <sheetData/>
  <phoneticPr fontId="2" type="noConversion"/>
  <pageMargins left="0.25" right="0.25" top="0.75" bottom="0.75" header="0.3" footer="0.3"/>
  <pageSetup paperSize="9" scale="91" orientation="portrait" r:id="rId1"/>
  <colBreaks count="1" manualBreakCount="1">
    <brk id="10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B518-C590-4D59-8A28-E603717B9FD3}">
  <dimension ref="A1"/>
  <sheetViews>
    <sheetView view="pageBreakPreview" zoomScaleNormal="100" zoomScaleSheetLayoutView="100" workbookViewId="0">
      <selection activeCell="D17" sqref="D17:F17"/>
    </sheetView>
  </sheetViews>
  <sheetFormatPr defaultRowHeight="16.5" x14ac:dyDescent="0.3"/>
  <cols>
    <col min="10" max="10" width="13.125" customWidth="1"/>
    <col min="20" max="20" width="13.125" customWidth="1"/>
  </cols>
  <sheetData/>
  <phoneticPr fontId="2" type="noConversion"/>
  <pageMargins left="0.25" right="0.25" top="0.75" bottom="0.75" header="0.3" footer="0.3"/>
  <pageSetup paperSize="9" scale="91" orientation="portrait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F73DE-D8D1-458F-9426-88A0D964C64E}">
  <dimension ref="A1:O31"/>
  <sheetViews>
    <sheetView view="pageBreakPreview" zoomScaleNormal="100" zoomScaleSheetLayoutView="100" workbookViewId="0">
      <selection activeCell="P15" sqref="P15"/>
    </sheetView>
  </sheetViews>
  <sheetFormatPr defaultRowHeight="16.5" x14ac:dyDescent="0.3"/>
  <cols>
    <col min="1" max="15" width="10.625" customWidth="1"/>
  </cols>
  <sheetData>
    <row r="1" spans="1:15" x14ac:dyDescent="0.3">
      <c r="A1" s="201" t="s">
        <v>95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15" x14ac:dyDescent="0.3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</row>
    <row r="3" spans="1:15" ht="17.25" thickBot="1" x14ac:dyDescent="0.35">
      <c r="A3" s="160" t="str">
        <f>원가계산서!A3</f>
        <v>[사업명] 여수시 도시형폐기물 종합처리시설 소각시설 SCR 촉매 구매 및 교체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5" x14ac:dyDescent="0.3">
      <c r="A4" s="189" t="s">
        <v>17</v>
      </c>
      <c r="B4" s="186"/>
      <c r="C4" s="185" t="s">
        <v>23</v>
      </c>
      <c r="D4" s="186"/>
      <c r="E4" s="24" t="s">
        <v>24</v>
      </c>
      <c r="F4" s="76" t="s">
        <v>25</v>
      </c>
      <c r="G4" s="183" t="s">
        <v>26</v>
      </c>
      <c r="H4" s="184"/>
      <c r="I4" s="182" t="s">
        <v>27</v>
      </c>
      <c r="J4" s="182"/>
      <c r="K4" s="183" t="s">
        <v>28</v>
      </c>
      <c r="L4" s="184"/>
      <c r="M4" s="183" t="s">
        <v>136</v>
      </c>
      <c r="N4" s="184"/>
      <c r="O4" s="5" t="s">
        <v>4</v>
      </c>
    </row>
    <row r="5" spans="1:15" x14ac:dyDescent="0.3">
      <c r="A5" s="190"/>
      <c r="B5" s="188"/>
      <c r="C5" s="187"/>
      <c r="D5" s="188"/>
      <c r="E5" s="25"/>
      <c r="F5" s="77"/>
      <c r="G5" s="82" t="s">
        <v>96</v>
      </c>
      <c r="H5" s="83" t="s">
        <v>97</v>
      </c>
      <c r="I5" s="6" t="s">
        <v>96</v>
      </c>
      <c r="J5" s="77" t="s">
        <v>97</v>
      </c>
      <c r="K5" s="82" t="s">
        <v>96</v>
      </c>
      <c r="L5" s="83" t="s">
        <v>97</v>
      </c>
      <c r="M5" s="82" t="s">
        <v>96</v>
      </c>
      <c r="N5" s="83" t="s">
        <v>97</v>
      </c>
      <c r="O5" s="80"/>
    </row>
    <row r="6" spans="1:15" ht="20.100000000000001" customHeight="1" x14ac:dyDescent="0.3">
      <c r="A6" s="194"/>
      <c r="B6" s="195"/>
      <c r="C6" s="196"/>
      <c r="D6" s="197"/>
      <c r="E6" s="17"/>
      <c r="F6" s="103"/>
      <c r="G6" s="104"/>
      <c r="H6" s="105"/>
      <c r="I6" s="106"/>
      <c r="J6" s="107"/>
      <c r="K6" s="108"/>
      <c r="L6" s="105"/>
      <c r="M6" s="108"/>
      <c r="N6" s="105"/>
      <c r="O6" s="109"/>
    </row>
    <row r="7" spans="1:15" ht="20.100000000000001" customHeight="1" x14ac:dyDescent="0.3">
      <c r="A7" s="192" t="s">
        <v>127</v>
      </c>
      <c r="B7" s="193"/>
      <c r="C7" s="191"/>
      <c r="D7" s="179"/>
      <c r="E7" s="19"/>
      <c r="F7" s="110"/>
      <c r="G7" s="90"/>
      <c r="H7" s="91"/>
      <c r="I7" s="86"/>
      <c r="J7" s="84"/>
      <c r="K7" s="90"/>
      <c r="L7" s="91"/>
      <c r="M7" s="90"/>
      <c r="N7" s="91"/>
      <c r="O7" s="87"/>
    </row>
    <row r="8" spans="1:15" ht="20.100000000000001" customHeight="1" x14ac:dyDescent="0.3">
      <c r="A8" s="198" t="str">
        <f>산출내역서!A7</f>
        <v>1. SCR 촉매 제작</v>
      </c>
      <c r="B8" s="199"/>
      <c r="C8" s="191"/>
      <c r="D8" s="179"/>
      <c r="E8" s="19"/>
      <c r="F8" s="110"/>
      <c r="G8" s="90"/>
      <c r="H8" s="91"/>
      <c r="I8" s="86"/>
      <c r="J8" s="84"/>
      <c r="K8" s="90"/>
      <c r="L8" s="91"/>
      <c r="M8" s="90"/>
      <c r="N8" s="91"/>
      <c r="O8" s="88"/>
    </row>
    <row r="9" spans="1:15" ht="20.100000000000001" customHeight="1" x14ac:dyDescent="0.3">
      <c r="A9" s="180" t="str">
        <f>산출내역서!A8</f>
        <v>1.1. 촉매 제작</v>
      </c>
      <c r="B9" s="181"/>
      <c r="C9" s="191"/>
      <c r="D9" s="179"/>
      <c r="E9" s="19" t="s">
        <v>121</v>
      </c>
      <c r="F9" s="110">
        <v>1</v>
      </c>
      <c r="G9" s="90">
        <f>산출내역서!H8</f>
        <v>0</v>
      </c>
      <c r="H9" s="91">
        <f>F9*G9</f>
        <v>0</v>
      </c>
      <c r="I9" s="86">
        <f>산출내역서!J8</f>
        <v>0</v>
      </c>
      <c r="J9" s="84">
        <f>F9*I9</f>
        <v>0</v>
      </c>
      <c r="K9" s="90">
        <f>산출내역서!L8</f>
        <v>0</v>
      </c>
      <c r="L9" s="91">
        <f>F9*K9</f>
        <v>0</v>
      </c>
      <c r="M9" s="90">
        <f>G9+I9+K9</f>
        <v>0</v>
      </c>
      <c r="N9" s="91">
        <f>F9*M9</f>
        <v>0</v>
      </c>
      <c r="O9" s="78"/>
    </row>
    <row r="10" spans="1:15" ht="20.100000000000001" customHeight="1" x14ac:dyDescent="0.3">
      <c r="A10" s="180" t="str">
        <f>산출내역서!A9</f>
        <v>1.2. 모듈 제작</v>
      </c>
      <c r="B10" s="181"/>
      <c r="C10" s="191"/>
      <c r="D10" s="179"/>
      <c r="E10" s="19" t="s">
        <v>121</v>
      </c>
      <c r="F10" s="110">
        <v>1</v>
      </c>
      <c r="G10" s="90">
        <f>산출내역서!H9</f>
        <v>0</v>
      </c>
      <c r="H10" s="91">
        <f>F10*G10</f>
        <v>0</v>
      </c>
      <c r="I10" s="86">
        <f>산출내역서!J9</f>
        <v>0</v>
      </c>
      <c r="J10" s="84">
        <f>F10*I10</f>
        <v>0</v>
      </c>
      <c r="K10" s="90">
        <f>산출내역서!L9</f>
        <v>0</v>
      </c>
      <c r="L10" s="91">
        <f>F10*K10</f>
        <v>0</v>
      </c>
      <c r="M10" s="90">
        <f>G10+I10+K10</f>
        <v>0</v>
      </c>
      <c r="N10" s="91">
        <f>F10*M10</f>
        <v>0</v>
      </c>
      <c r="O10" s="78"/>
    </row>
    <row r="11" spans="1:15" ht="20.100000000000001" customHeight="1" x14ac:dyDescent="0.3">
      <c r="A11" s="180" t="str">
        <f>산출내역서!A12</f>
        <v>1.3 일반관리비</v>
      </c>
      <c r="B11" s="181"/>
      <c r="C11" s="202" t="str">
        <f>산출내역서!C12</f>
        <v>(재료비 + 노무비 + 경비) × 율</v>
      </c>
      <c r="D11" s="203"/>
      <c r="E11" s="19"/>
      <c r="F11" s="149">
        <f>산출내역서!F12</f>
        <v>0.08</v>
      </c>
      <c r="G11" s="90"/>
      <c r="H11" s="91"/>
      <c r="I11" s="86"/>
      <c r="J11" s="84"/>
      <c r="K11" s="90"/>
      <c r="L11" s="91"/>
      <c r="M11" s="90"/>
      <c r="N11" s="91">
        <f>산출내역서!N12</f>
        <v>0</v>
      </c>
      <c r="O11" s="78"/>
    </row>
    <row r="12" spans="1:15" ht="20.100000000000001" customHeight="1" x14ac:dyDescent="0.3">
      <c r="A12" s="180" t="str">
        <f>산출내역서!A13</f>
        <v>1.4. 이 윤</v>
      </c>
      <c r="B12" s="181"/>
      <c r="C12" s="202" t="str">
        <f>산출내역서!C13</f>
        <v>(노무비 + 경비 + 일반관리비) × 율</v>
      </c>
      <c r="D12" s="203"/>
      <c r="E12" s="19"/>
      <c r="F12" s="149">
        <f>산출내역서!F13</f>
        <v>0.15</v>
      </c>
      <c r="G12" s="90"/>
      <c r="H12" s="89"/>
      <c r="I12" s="86"/>
      <c r="J12" s="85"/>
      <c r="K12" s="92"/>
      <c r="L12" s="89"/>
      <c r="M12" s="90"/>
      <c r="N12" s="91">
        <f>산출내역서!N13</f>
        <v>0</v>
      </c>
      <c r="O12" s="78"/>
    </row>
    <row r="13" spans="1:15" ht="20.100000000000001" customHeight="1" x14ac:dyDescent="0.3">
      <c r="A13" s="175" t="s">
        <v>116</v>
      </c>
      <c r="B13" s="177"/>
      <c r="C13" s="191"/>
      <c r="D13" s="179"/>
      <c r="E13" s="19"/>
      <c r="F13" s="110"/>
      <c r="G13" s="90">
        <f>SUM(G9:G10)</f>
        <v>0</v>
      </c>
      <c r="H13" s="91">
        <f t="shared" ref="H13:L13" si="0">SUM(H9:H10)</f>
        <v>0</v>
      </c>
      <c r="I13" s="86">
        <f t="shared" si="0"/>
        <v>0</v>
      </c>
      <c r="J13" s="84">
        <f t="shared" si="0"/>
        <v>0</v>
      </c>
      <c r="K13" s="90">
        <f t="shared" si="0"/>
        <v>0</v>
      </c>
      <c r="L13" s="91">
        <f t="shared" si="0"/>
        <v>0</v>
      </c>
      <c r="M13" s="90"/>
      <c r="N13" s="91">
        <f>SUM(N9:N12)</f>
        <v>0</v>
      </c>
      <c r="O13" s="78"/>
    </row>
    <row r="14" spans="1:15" ht="20.100000000000001" customHeight="1" x14ac:dyDescent="0.3">
      <c r="A14" s="161"/>
      <c r="B14" s="179"/>
      <c r="C14" s="191"/>
      <c r="D14" s="179"/>
      <c r="E14" s="19"/>
      <c r="F14" s="110"/>
      <c r="G14" s="90"/>
      <c r="H14" s="91"/>
      <c r="I14" s="86"/>
      <c r="J14" s="84"/>
      <c r="K14" s="90"/>
      <c r="L14" s="91"/>
      <c r="M14" s="90"/>
      <c r="N14" s="91"/>
      <c r="O14" s="78"/>
    </row>
    <row r="15" spans="1:15" ht="20.100000000000001" customHeight="1" x14ac:dyDescent="0.3">
      <c r="A15" s="198" t="str">
        <f>산출내역서!A36</f>
        <v>2. SCR 촉매 설치</v>
      </c>
      <c r="B15" s="199"/>
      <c r="C15" s="191"/>
      <c r="D15" s="179"/>
      <c r="E15" s="19"/>
      <c r="F15" s="110"/>
      <c r="G15" s="90"/>
      <c r="H15" s="91"/>
      <c r="I15" s="86"/>
      <c r="J15" s="84"/>
      <c r="K15" s="90"/>
      <c r="L15" s="91"/>
      <c r="M15" s="90"/>
      <c r="N15" s="91"/>
      <c r="O15" s="78"/>
    </row>
    <row r="16" spans="1:15" ht="20.100000000000001" customHeight="1" x14ac:dyDescent="0.3">
      <c r="A16" s="180" t="str">
        <f>산출내역서!A37</f>
        <v>2.1. SCR 촉매 설치</v>
      </c>
      <c r="B16" s="181"/>
      <c r="C16" s="191"/>
      <c r="D16" s="179"/>
      <c r="E16" s="19" t="s">
        <v>144</v>
      </c>
      <c r="F16" s="110">
        <v>1</v>
      </c>
      <c r="G16" s="90"/>
      <c r="H16" s="91"/>
      <c r="I16" s="86">
        <f>산출내역서!N45</f>
        <v>0</v>
      </c>
      <c r="J16" s="84">
        <f>F16*I16</f>
        <v>0</v>
      </c>
      <c r="K16" s="90"/>
      <c r="L16" s="91"/>
      <c r="M16" s="90">
        <f>G16+I16+K16</f>
        <v>0</v>
      </c>
      <c r="N16" s="91">
        <f>F16*M16</f>
        <v>0</v>
      </c>
      <c r="O16" s="78"/>
    </row>
    <row r="17" spans="1:15" ht="20.100000000000001" customHeight="1" x14ac:dyDescent="0.3">
      <c r="A17" s="180" t="str">
        <f>산출내역서!A47</f>
        <v>2.2. SCR 촉매 철거</v>
      </c>
      <c r="B17" s="181"/>
      <c r="C17" s="191"/>
      <c r="D17" s="179"/>
      <c r="E17" s="19" t="s">
        <v>144</v>
      </c>
      <c r="F17" s="110">
        <v>1</v>
      </c>
      <c r="G17" s="90"/>
      <c r="H17" s="91"/>
      <c r="I17" s="86">
        <f>산출내역서!N56</f>
        <v>0</v>
      </c>
      <c r="J17" s="84">
        <f>F17*I17</f>
        <v>0</v>
      </c>
      <c r="K17" s="90"/>
      <c r="L17" s="91"/>
      <c r="M17" s="90">
        <f>G17+I17+K17</f>
        <v>0</v>
      </c>
      <c r="N17" s="91">
        <f>F17*M17</f>
        <v>0</v>
      </c>
      <c r="O17" s="78"/>
    </row>
    <row r="18" spans="1:15" ht="20.100000000000001" customHeight="1" x14ac:dyDescent="0.3">
      <c r="A18" s="161"/>
      <c r="B18" s="179"/>
      <c r="C18" s="191"/>
      <c r="D18" s="179"/>
      <c r="E18" s="17"/>
      <c r="F18" s="110"/>
      <c r="G18" s="90"/>
      <c r="H18" s="91"/>
      <c r="I18" s="86"/>
      <c r="J18" s="84"/>
      <c r="K18" s="90"/>
      <c r="L18" s="91"/>
      <c r="M18" s="90"/>
      <c r="N18" s="91"/>
      <c r="O18" s="78"/>
    </row>
    <row r="19" spans="1:15" ht="20.100000000000001" customHeight="1" x14ac:dyDescent="0.3">
      <c r="A19" s="175" t="s">
        <v>116</v>
      </c>
      <c r="B19" s="177"/>
      <c r="C19" s="191"/>
      <c r="D19" s="179"/>
      <c r="E19" s="19"/>
      <c r="F19" s="110"/>
      <c r="G19" s="90"/>
      <c r="H19" s="91"/>
      <c r="I19" s="86">
        <f>SUM(I16:I17)</f>
        <v>0</v>
      </c>
      <c r="J19" s="84">
        <f>SUM(J16:J17)</f>
        <v>0</v>
      </c>
      <c r="K19" s="90"/>
      <c r="L19" s="91"/>
      <c r="M19" s="90"/>
      <c r="N19" s="91">
        <f>N16+N17</f>
        <v>0</v>
      </c>
      <c r="O19" s="78"/>
    </row>
    <row r="20" spans="1:15" ht="20.100000000000001" customHeight="1" x14ac:dyDescent="0.3">
      <c r="A20" s="161"/>
      <c r="B20" s="179"/>
      <c r="C20" s="191"/>
      <c r="D20" s="179"/>
      <c r="E20" s="19"/>
      <c r="F20" s="110"/>
      <c r="G20" s="90"/>
      <c r="H20" s="91"/>
      <c r="I20" s="86"/>
      <c r="J20" s="84"/>
      <c r="K20" s="90"/>
      <c r="L20" s="91"/>
      <c r="M20" s="90"/>
      <c r="N20" s="91"/>
      <c r="O20" s="78"/>
    </row>
    <row r="21" spans="1:15" ht="20.100000000000001" customHeight="1" x14ac:dyDescent="0.3">
      <c r="A21" s="198" t="str">
        <f>산출내역서!A61</f>
        <v>3. 폐기물 처리</v>
      </c>
      <c r="B21" s="199"/>
      <c r="C21" s="191" t="str">
        <f>산출내역서!C61</f>
        <v>※ 지정폐기물처리</v>
      </c>
      <c r="D21" s="179"/>
      <c r="E21" s="19" t="s">
        <v>144</v>
      </c>
      <c r="F21" s="93">
        <v>1</v>
      </c>
      <c r="G21" s="99"/>
      <c r="H21" s="100"/>
      <c r="I21" s="97"/>
      <c r="J21" s="95"/>
      <c r="K21" s="99">
        <f>산출내역서!N61</f>
        <v>0</v>
      </c>
      <c r="L21" s="100">
        <f>F21*K21</f>
        <v>0</v>
      </c>
      <c r="M21" s="90">
        <f>G21+I21+K21</f>
        <v>0</v>
      </c>
      <c r="N21" s="91">
        <f>F21*M21</f>
        <v>0</v>
      </c>
      <c r="O21" s="78"/>
    </row>
    <row r="22" spans="1:15" ht="20.100000000000001" customHeight="1" x14ac:dyDescent="0.3">
      <c r="A22" s="161"/>
      <c r="B22" s="179"/>
      <c r="C22" s="191"/>
      <c r="D22" s="179"/>
      <c r="E22" s="19"/>
      <c r="F22" s="93"/>
      <c r="G22" s="99"/>
      <c r="H22" s="100"/>
      <c r="I22" s="97"/>
      <c r="J22" s="95"/>
      <c r="K22" s="99"/>
      <c r="L22" s="100"/>
      <c r="M22" s="99"/>
      <c r="N22" s="100"/>
      <c r="O22" s="78"/>
    </row>
    <row r="23" spans="1:15" ht="20.100000000000001" customHeight="1" x14ac:dyDescent="0.3">
      <c r="A23" s="161"/>
      <c r="B23" s="179"/>
      <c r="C23" s="191"/>
      <c r="D23" s="179"/>
      <c r="E23" s="19"/>
      <c r="F23" s="93"/>
      <c r="G23" s="99"/>
      <c r="H23" s="100"/>
      <c r="I23" s="97"/>
      <c r="J23" s="95"/>
      <c r="K23" s="99"/>
      <c r="L23" s="100"/>
      <c r="M23" s="99"/>
      <c r="N23" s="100"/>
      <c r="O23" s="78"/>
    </row>
    <row r="24" spans="1:15" ht="20.100000000000001" customHeight="1" x14ac:dyDescent="0.3">
      <c r="A24" s="161"/>
      <c r="B24" s="179"/>
      <c r="C24" s="191"/>
      <c r="D24" s="179"/>
      <c r="E24" s="19"/>
      <c r="F24" s="93"/>
      <c r="G24" s="99"/>
      <c r="H24" s="100"/>
      <c r="I24" s="97"/>
      <c r="J24" s="95"/>
      <c r="K24" s="99"/>
      <c r="L24" s="100"/>
      <c r="M24" s="99"/>
      <c r="N24" s="100"/>
      <c r="O24" s="78"/>
    </row>
    <row r="25" spans="1:15" ht="20.100000000000001" customHeight="1" x14ac:dyDescent="0.3">
      <c r="A25" s="161"/>
      <c r="B25" s="179"/>
      <c r="C25" s="191"/>
      <c r="D25" s="179"/>
      <c r="E25" s="19"/>
      <c r="F25" s="93"/>
      <c r="G25" s="99"/>
      <c r="H25" s="100"/>
      <c r="I25" s="97"/>
      <c r="J25" s="95"/>
      <c r="K25" s="99"/>
      <c r="L25" s="100"/>
      <c r="M25" s="99"/>
      <c r="N25" s="100"/>
      <c r="O25" s="78"/>
    </row>
    <row r="26" spans="1:15" ht="20.100000000000001" customHeight="1" x14ac:dyDescent="0.3">
      <c r="A26" s="161"/>
      <c r="B26" s="179"/>
      <c r="C26" s="191"/>
      <c r="D26" s="179"/>
      <c r="E26" s="19"/>
      <c r="F26" s="93"/>
      <c r="G26" s="99"/>
      <c r="H26" s="100"/>
      <c r="I26" s="97"/>
      <c r="J26" s="95"/>
      <c r="K26" s="99"/>
      <c r="L26" s="100"/>
      <c r="M26" s="99"/>
      <c r="N26" s="100"/>
      <c r="O26" s="78"/>
    </row>
    <row r="27" spans="1:15" ht="20.100000000000001" customHeight="1" x14ac:dyDescent="0.3">
      <c r="A27" s="161"/>
      <c r="B27" s="179"/>
      <c r="C27" s="191"/>
      <c r="D27" s="179"/>
      <c r="E27" s="19"/>
      <c r="F27" s="93"/>
      <c r="G27" s="99"/>
      <c r="H27" s="100"/>
      <c r="I27" s="97"/>
      <c r="J27" s="95"/>
      <c r="K27" s="99"/>
      <c r="L27" s="100"/>
      <c r="M27" s="99"/>
      <c r="N27" s="100"/>
      <c r="O27" s="78"/>
    </row>
    <row r="28" spans="1:15" ht="20.100000000000001" customHeight="1" x14ac:dyDescent="0.3">
      <c r="A28" s="161"/>
      <c r="B28" s="179"/>
      <c r="C28" s="191"/>
      <c r="D28" s="179"/>
      <c r="E28" s="19"/>
      <c r="F28" s="93"/>
      <c r="G28" s="99"/>
      <c r="H28" s="100"/>
      <c r="I28" s="97"/>
      <c r="J28" s="95"/>
      <c r="K28" s="99"/>
      <c r="L28" s="100"/>
      <c r="M28" s="99"/>
      <c r="N28" s="100"/>
      <c r="O28" s="78"/>
    </row>
    <row r="29" spans="1:15" ht="20.100000000000001" customHeight="1" x14ac:dyDescent="0.3">
      <c r="A29" s="161"/>
      <c r="B29" s="179"/>
      <c r="C29" s="191"/>
      <c r="D29" s="179"/>
      <c r="E29" s="19"/>
      <c r="F29" s="93"/>
      <c r="G29" s="99"/>
      <c r="H29" s="100"/>
      <c r="I29" s="97"/>
      <c r="J29" s="95"/>
      <c r="K29" s="99"/>
      <c r="L29" s="100"/>
      <c r="M29" s="99"/>
      <c r="N29" s="100"/>
      <c r="O29" s="78"/>
    </row>
    <row r="30" spans="1:15" ht="20.100000000000001" customHeight="1" x14ac:dyDescent="0.3">
      <c r="A30" s="175" t="s">
        <v>117</v>
      </c>
      <c r="B30" s="177"/>
      <c r="C30" s="191"/>
      <c r="D30" s="179"/>
      <c r="E30" s="19"/>
      <c r="F30" s="93"/>
      <c r="G30" s="99">
        <f>G13+G19+G21</f>
        <v>0</v>
      </c>
      <c r="H30" s="100">
        <f>H13+H19+H21</f>
        <v>0</v>
      </c>
      <c r="I30" s="97">
        <f t="shared" ref="I30:L30" si="1">I13+I19+I21</f>
        <v>0</v>
      </c>
      <c r="J30" s="95">
        <f t="shared" si="1"/>
        <v>0</v>
      </c>
      <c r="K30" s="99">
        <f t="shared" si="1"/>
        <v>0</v>
      </c>
      <c r="L30" s="100">
        <f t="shared" si="1"/>
        <v>0</v>
      </c>
      <c r="M30" s="99"/>
      <c r="N30" s="100">
        <f>N13+N19+N21</f>
        <v>0</v>
      </c>
      <c r="O30" s="78"/>
    </row>
    <row r="31" spans="1:15" ht="20.100000000000001" customHeight="1" thickBot="1" x14ac:dyDescent="0.35">
      <c r="A31" s="164"/>
      <c r="B31" s="166"/>
      <c r="C31" s="200"/>
      <c r="D31" s="166"/>
      <c r="E31" s="27"/>
      <c r="F31" s="94"/>
      <c r="G31" s="101"/>
      <c r="H31" s="102"/>
      <c r="I31" s="98"/>
      <c r="J31" s="96"/>
      <c r="K31" s="101"/>
      <c r="L31" s="102"/>
      <c r="M31" s="101"/>
      <c r="N31" s="102"/>
      <c r="O31" s="79"/>
    </row>
  </sheetData>
  <mergeCells count="60">
    <mergeCell ref="A1:O2"/>
    <mergeCell ref="A3:O3"/>
    <mergeCell ref="A18:B18"/>
    <mergeCell ref="C18:D18"/>
    <mergeCell ref="A12:B12"/>
    <mergeCell ref="C12:D12"/>
    <mergeCell ref="A13:B13"/>
    <mergeCell ref="C13:D13"/>
    <mergeCell ref="A14:B14"/>
    <mergeCell ref="C14:D14"/>
    <mergeCell ref="A8:B8"/>
    <mergeCell ref="A9:B9"/>
    <mergeCell ref="C9:D9"/>
    <mergeCell ref="A11:B11"/>
    <mergeCell ref="C11:D11"/>
    <mergeCell ref="C10:D10"/>
    <mergeCell ref="A30:B30"/>
    <mergeCell ref="C30:D30"/>
    <mergeCell ref="A23:B23"/>
    <mergeCell ref="C23:D23"/>
    <mergeCell ref="A24:B24"/>
    <mergeCell ref="C24:D24"/>
    <mergeCell ref="A25:B25"/>
    <mergeCell ref="C25:D25"/>
    <mergeCell ref="A20:B20"/>
    <mergeCell ref="C20:D20"/>
    <mergeCell ref="A21:B21"/>
    <mergeCell ref="C21:D21"/>
    <mergeCell ref="A31:B31"/>
    <mergeCell ref="C31:D31"/>
    <mergeCell ref="A26:B26"/>
    <mergeCell ref="C26:D26"/>
    <mergeCell ref="A27:B27"/>
    <mergeCell ref="C27:D27"/>
    <mergeCell ref="A28:B28"/>
    <mergeCell ref="C28:D28"/>
    <mergeCell ref="A22:B22"/>
    <mergeCell ref="C22:D22"/>
    <mergeCell ref="A29:B29"/>
    <mergeCell ref="C29:D29"/>
    <mergeCell ref="A19:B19"/>
    <mergeCell ref="C19:D19"/>
    <mergeCell ref="A15:B15"/>
    <mergeCell ref="C15:D15"/>
    <mergeCell ref="A16:B16"/>
    <mergeCell ref="C16:D16"/>
    <mergeCell ref="A17:B17"/>
    <mergeCell ref="C17:D17"/>
    <mergeCell ref="A10:B10"/>
    <mergeCell ref="I4:J4"/>
    <mergeCell ref="M4:N4"/>
    <mergeCell ref="C4:D5"/>
    <mergeCell ref="A4:B5"/>
    <mergeCell ref="C8:D8"/>
    <mergeCell ref="A7:B7"/>
    <mergeCell ref="C7:D7"/>
    <mergeCell ref="G4:H4"/>
    <mergeCell ref="A6:B6"/>
    <mergeCell ref="C6:D6"/>
    <mergeCell ref="K4:L4"/>
  </mergeCells>
  <phoneticPr fontId="2" type="noConversion"/>
  <pageMargins left="0.23622047244094491" right="0.23622047244094491" top="0.74803149606299213" bottom="0.23622047244094491" header="0.31496062992125984" footer="0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4FE34-0A0F-4903-A36B-7163024A8D6D}">
  <dimension ref="A1:R71"/>
  <sheetViews>
    <sheetView tabSelected="1" view="pageBreakPreview" topLeftCell="A13" zoomScaleNormal="100" zoomScaleSheetLayoutView="100" workbookViewId="0">
      <selection activeCell="I25" sqref="I25"/>
    </sheetView>
  </sheetViews>
  <sheetFormatPr defaultRowHeight="16.5" x14ac:dyDescent="0.3"/>
  <cols>
    <col min="1" max="4" width="12.625" customWidth="1"/>
    <col min="5" max="15" width="11.625" customWidth="1"/>
  </cols>
  <sheetData>
    <row r="1" spans="1:18" ht="20.100000000000001" customHeight="1" x14ac:dyDescent="0.3">
      <c r="A1" s="201" t="s">
        <v>123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1:18" ht="20.100000000000001" customHeight="1" x14ac:dyDescent="0.3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</row>
    <row r="3" spans="1:18" ht="20.100000000000001" customHeight="1" thickBot="1" x14ac:dyDescent="0.35">
      <c r="A3" s="160" t="str">
        <f>원가계산서!A3</f>
        <v>[사업명] 여수시 도시형폐기물 종합처리시설 소각시설 SCR 촉매 구매 및 교체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</row>
    <row r="4" spans="1:18" ht="20.100000000000001" customHeight="1" x14ac:dyDescent="0.3">
      <c r="A4" s="189" t="s">
        <v>17</v>
      </c>
      <c r="B4" s="186"/>
      <c r="C4" s="185" t="s">
        <v>23</v>
      </c>
      <c r="D4" s="186"/>
      <c r="E4" s="24" t="s">
        <v>24</v>
      </c>
      <c r="F4" s="76" t="s">
        <v>25</v>
      </c>
      <c r="G4" s="183" t="s">
        <v>26</v>
      </c>
      <c r="H4" s="184"/>
      <c r="I4" s="182" t="s">
        <v>27</v>
      </c>
      <c r="J4" s="182"/>
      <c r="K4" s="183" t="s">
        <v>28</v>
      </c>
      <c r="L4" s="184"/>
      <c r="M4" s="183" t="s">
        <v>136</v>
      </c>
      <c r="N4" s="184"/>
      <c r="O4" s="5" t="s">
        <v>4</v>
      </c>
    </row>
    <row r="5" spans="1:18" ht="20.100000000000001" customHeight="1" x14ac:dyDescent="0.3">
      <c r="A5" s="190"/>
      <c r="B5" s="188"/>
      <c r="C5" s="187"/>
      <c r="D5" s="188"/>
      <c r="E5" s="25"/>
      <c r="F5" s="77"/>
      <c r="G5" s="82" t="s">
        <v>96</v>
      </c>
      <c r="H5" s="83" t="s">
        <v>97</v>
      </c>
      <c r="I5" s="6" t="s">
        <v>96</v>
      </c>
      <c r="J5" s="77" t="s">
        <v>97</v>
      </c>
      <c r="K5" s="82" t="s">
        <v>96</v>
      </c>
      <c r="L5" s="83" t="s">
        <v>97</v>
      </c>
      <c r="M5" s="82" t="s">
        <v>96</v>
      </c>
      <c r="N5" s="83" t="s">
        <v>97</v>
      </c>
      <c r="O5" s="80"/>
    </row>
    <row r="6" spans="1:18" ht="20.100000000000001" customHeight="1" x14ac:dyDescent="0.3">
      <c r="A6" s="192" t="s">
        <v>127</v>
      </c>
      <c r="B6" s="204"/>
      <c r="C6" s="204"/>
      <c r="D6" s="193"/>
      <c r="E6" s="19"/>
      <c r="F6" s="81"/>
      <c r="G6" s="90"/>
      <c r="H6" s="91"/>
      <c r="I6" s="86"/>
      <c r="J6" s="84"/>
      <c r="K6" s="90"/>
      <c r="L6" s="91"/>
      <c r="M6" s="90"/>
      <c r="N6" s="91"/>
      <c r="O6" s="87"/>
    </row>
    <row r="7" spans="1:18" ht="20.100000000000001" customHeight="1" x14ac:dyDescent="0.3">
      <c r="A7" s="198" t="s">
        <v>128</v>
      </c>
      <c r="B7" s="199"/>
      <c r="C7" s="209"/>
      <c r="D7" s="210"/>
      <c r="E7" s="19"/>
      <c r="F7" s="81"/>
      <c r="G7" s="90"/>
      <c r="H7" s="91"/>
      <c r="I7" s="86"/>
      <c r="J7" s="84"/>
      <c r="K7" s="90"/>
      <c r="L7" s="91"/>
      <c r="M7" s="90"/>
      <c r="N7" s="91"/>
      <c r="O7" s="87"/>
    </row>
    <row r="8" spans="1:18" ht="20.100000000000001" customHeight="1" x14ac:dyDescent="0.3">
      <c r="A8" s="207" t="s">
        <v>137</v>
      </c>
      <c r="B8" s="208"/>
      <c r="C8" s="209" t="str">
        <f>산출근거!D17</f>
        <v>150㎜(L) × 150㎜(W) × 835㎜(H)</v>
      </c>
      <c r="D8" s="210"/>
      <c r="E8" s="19" t="s">
        <v>41</v>
      </c>
      <c r="F8" s="151">
        <f>산출근거!H17</f>
        <v>640</v>
      </c>
      <c r="G8" s="90"/>
      <c r="H8" s="91">
        <f>F8*G8</f>
        <v>0</v>
      </c>
      <c r="I8" s="86"/>
      <c r="J8" s="84">
        <f>F8*I8</f>
        <v>0</v>
      </c>
      <c r="K8" s="90"/>
      <c r="L8" s="91">
        <f>F8*K8</f>
        <v>0</v>
      </c>
      <c r="M8" s="90">
        <f>G8+I8+K8</f>
        <v>0</v>
      </c>
      <c r="N8" s="91">
        <f>F8*M8</f>
        <v>0</v>
      </c>
      <c r="O8" s="113"/>
      <c r="R8" s="143"/>
    </row>
    <row r="9" spans="1:18" ht="20.100000000000001" customHeight="1" x14ac:dyDescent="0.3">
      <c r="A9" s="207" t="s">
        <v>138</v>
      </c>
      <c r="B9" s="208"/>
      <c r="C9" s="209" t="str">
        <f>산출근거!D15</f>
        <v>855㎜(L) × 1300㎜(W) × 1085㎜(H)</v>
      </c>
      <c r="D9" s="210"/>
      <c r="E9" s="19" t="s">
        <v>41</v>
      </c>
      <c r="F9" s="151">
        <f>산출근거!H7</f>
        <v>16</v>
      </c>
      <c r="G9" s="128"/>
      <c r="H9" s="129">
        <f>F9*G9</f>
        <v>0</v>
      </c>
      <c r="I9" s="130"/>
      <c r="J9" s="131">
        <f>F9*I9</f>
        <v>0</v>
      </c>
      <c r="K9" s="128"/>
      <c r="L9" s="129">
        <f>F9*K9</f>
        <v>0</v>
      </c>
      <c r="M9" s="90">
        <f>G9+I9+K9</f>
        <v>0</v>
      </c>
      <c r="N9" s="91">
        <f>F9*M9</f>
        <v>0</v>
      </c>
      <c r="O9" s="132"/>
    </row>
    <row r="10" spans="1:18" ht="20.100000000000001" customHeight="1" x14ac:dyDescent="0.3">
      <c r="A10" s="175" t="s">
        <v>116</v>
      </c>
      <c r="B10" s="177"/>
      <c r="C10" s="209"/>
      <c r="D10" s="210"/>
      <c r="E10" s="126"/>
      <c r="F10" s="127"/>
      <c r="G10" s="128"/>
      <c r="H10" s="129">
        <f>SUM(H8:H9)</f>
        <v>0</v>
      </c>
      <c r="I10" s="130"/>
      <c r="J10" s="131">
        <f t="shared" ref="J10:L10" si="0">SUM(J8:J9)</f>
        <v>0</v>
      </c>
      <c r="K10" s="128"/>
      <c r="L10" s="129">
        <f t="shared" si="0"/>
        <v>0</v>
      </c>
      <c r="M10" s="128"/>
      <c r="N10" s="129">
        <f t="shared" ref="N10" si="1">SUM(N8:N9)</f>
        <v>0</v>
      </c>
      <c r="O10" s="132"/>
    </row>
    <row r="11" spans="1:18" ht="20.100000000000001" customHeight="1" x14ac:dyDescent="0.3">
      <c r="A11" s="175"/>
      <c r="B11" s="177"/>
      <c r="C11" s="209"/>
      <c r="D11" s="210"/>
      <c r="E11" s="126"/>
      <c r="F11" s="127"/>
      <c r="G11" s="128"/>
      <c r="H11" s="129"/>
      <c r="I11" s="130"/>
      <c r="J11" s="131"/>
      <c r="K11" s="128"/>
      <c r="L11" s="129"/>
      <c r="M11" s="128"/>
      <c r="N11" s="129"/>
      <c r="O11" s="132"/>
    </row>
    <row r="12" spans="1:18" ht="20.100000000000001" customHeight="1" x14ac:dyDescent="0.3">
      <c r="A12" s="207" t="s">
        <v>141</v>
      </c>
      <c r="B12" s="208"/>
      <c r="C12" s="218" t="s">
        <v>85</v>
      </c>
      <c r="D12" s="219"/>
      <c r="E12" s="126" t="s">
        <v>139</v>
      </c>
      <c r="F12" s="152">
        <v>0.08</v>
      </c>
      <c r="G12" s="128"/>
      <c r="H12" s="129">
        <f>H10</f>
        <v>0</v>
      </c>
      <c r="I12" s="130"/>
      <c r="J12" s="131">
        <f>J10</f>
        <v>0</v>
      </c>
      <c r="K12" s="128"/>
      <c r="L12" s="129">
        <f>L10</f>
        <v>0</v>
      </c>
      <c r="M12" s="128"/>
      <c r="N12" s="129">
        <f>(H12+J12+L12)*F12</f>
        <v>0</v>
      </c>
      <c r="O12" s="132"/>
    </row>
    <row r="13" spans="1:18" ht="20.100000000000001" customHeight="1" x14ac:dyDescent="0.3">
      <c r="A13" s="207" t="s">
        <v>142</v>
      </c>
      <c r="B13" s="208"/>
      <c r="C13" s="202" t="s">
        <v>86</v>
      </c>
      <c r="D13" s="203"/>
      <c r="E13" s="126" t="s">
        <v>139</v>
      </c>
      <c r="F13" s="152">
        <v>0.15</v>
      </c>
      <c r="G13" s="128"/>
      <c r="H13" s="129"/>
      <c r="I13" s="130"/>
      <c r="J13" s="131">
        <f>J10</f>
        <v>0</v>
      </c>
      <c r="K13" s="128"/>
      <c r="L13" s="129">
        <f>L10</f>
        <v>0</v>
      </c>
      <c r="M13" s="128"/>
      <c r="N13" s="129">
        <f>(J13+L13+N12)*F13</f>
        <v>0</v>
      </c>
      <c r="O13" s="132"/>
    </row>
    <row r="14" spans="1:18" ht="20.100000000000001" customHeight="1" x14ac:dyDescent="0.3">
      <c r="A14" s="175"/>
      <c r="B14" s="177"/>
      <c r="C14" s="209"/>
      <c r="D14" s="210"/>
      <c r="E14" s="126"/>
      <c r="F14" s="127"/>
      <c r="G14" s="128"/>
      <c r="H14" s="129"/>
      <c r="I14" s="130"/>
      <c r="J14" s="131"/>
      <c r="K14" s="128"/>
      <c r="L14" s="129"/>
      <c r="M14" s="128"/>
      <c r="N14" s="129"/>
      <c r="O14" s="132"/>
    </row>
    <row r="15" spans="1:18" ht="20.100000000000001" customHeight="1" x14ac:dyDescent="0.3">
      <c r="A15" s="175"/>
      <c r="B15" s="177"/>
      <c r="C15" s="209"/>
      <c r="D15" s="210"/>
      <c r="E15" s="126"/>
      <c r="F15" s="127"/>
      <c r="G15" s="128"/>
      <c r="H15" s="129"/>
      <c r="I15" s="130"/>
      <c r="J15" s="131"/>
      <c r="K15" s="128"/>
      <c r="L15" s="129"/>
      <c r="M15" s="128"/>
      <c r="N15" s="129"/>
      <c r="O15" s="132"/>
    </row>
    <row r="16" spans="1:18" ht="20.100000000000001" customHeight="1" x14ac:dyDescent="0.3">
      <c r="A16" s="175"/>
      <c r="B16" s="177"/>
      <c r="C16" s="209"/>
      <c r="D16" s="210"/>
      <c r="E16" s="126"/>
      <c r="F16" s="127"/>
      <c r="G16" s="128"/>
      <c r="H16" s="129"/>
      <c r="I16" s="130"/>
      <c r="J16" s="131"/>
      <c r="K16" s="128"/>
      <c r="L16" s="129"/>
      <c r="M16" s="128"/>
      <c r="N16" s="129"/>
      <c r="O16" s="132"/>
    </row>
    <row r="17" spans="1:15" ht="20.100000000000001" customHeight="1" x14ac:dyDescent="0.3">
      <c r="A17" s="175"/>
      <c r="B17" s="177"/>
      <c r="C17" s="209"/>
      <c r="D17" s="210"/>
      <c r="E17" s="126"/>
      <c r="F17" s="127"/>
      <c r="G17" s="128"/>
      <c r="H17" s="129"/>
      <c r="I17" s="130"/>
      <c r="J17" s="131"/>
      <c r="K17" s="128"/>
      <c r="L17" s="129"/>
      <c r="M17" s="128"/>
      <c r="N17" s="129"/>
      <c r="O17" s="132"/>
    </row>
    <row r="18" spans="1:15" ht="20.100000000000001" customHeight="1" x14ac:dyDescent="0.3">
      <c r="A18" s="175"/>
      <c r="B18" s="177"/>
      <c r="C18" s="209"/>
      <c r="D18" s="210"/>
      <c r="E18" s="126"/>
      <c r="F18" s="127"/>
      <c r="G18" s="128"/>
      <c r="H18" s="129"/>
      <c r="I18" s="130"/>
      <c r="J18" s="131"/>
      <c r="K18" s="128"/>
      <c r="L18" s="129"/>
      <c r="M18" s="128"/>
      <c r="N18" s="129"/>
      <c r="O18" s="132"/>
    </row>
    <row r="19" spans="1:15" ht="20.100000000000001" customHeight="1" x14ac:dyDescent="0.3">
      <c r="A19" s="175"/>
      <c r="B19" s="177"/>
      <c r="C19" s="209"/>
      <c r="D19" s="210"/>
      <c r="E19" s="126"/>
      <c r="F19" s="127"/>
      <c r="G19" s="128"/>
      <c r="H19" s="129"/>
      <c r="I19" s="130"/>
      <c r="J19" s="131"/>
      <c r="K19" s="128"/>
      <c r="L19" s="129"/>
      <c r="M19" s="128"/>
      <c r="N19" s="129"/>
      <c r="O19" s="132"/>
    </row>
    <row r="20" spans="1:15" ht="20.100000000000001" customHeight="1" x14ac:dyDescent="0.3">
      <c r="A20" s="175"/>
      <c r="B20" s="177"/>
      <c r="C20" s="209"/>
      <c r="D20" s="210"/>
      <c r="E20" s="126"/>
      <c r="F20" s="127"/>
      <c r="G20" s="128"/>
      <c r="H20" s="129"/>
      <c r="I20" s="130"/>
      <c r="J20" s="131"/>
      <c r="K20" s="128"/>
      <c r="L20" s="129"/>
      <c r="M20" s="128"/>
      <c r="N20" s="129"/>
      <c r="O20" s="132"/>
    </row>
    <row r="21" spans="1:15" ht="20.100000000000001" customHeight="1" x14ac:dyDescent="0.3">
      <c r="A21" s="175"/>
      <c r="B21" s="177"/>
      <c r="C21" s="209"/>
      <c r="D21" s="210"/>
      <c r="E21" s="126"/>
      <c r="F21" s="127"/>
      <c r="G21" s="128"/>
      <c r="H21" s="129"/>
      <c r="I21" s="130"/>
      <c r="J21" s="131"/>
      <c r="K21" s="128"/>
      <c r="L21" s="129"/>
      <c r="M21" s="128"/>
      <c r="N21" s="129"/>
      <c r="O21" s="132"/>
    </row>
    <row r="22" spans="1:15" ht="20.100000000000001" customHeight="1" x14ac:dyDescent="0.3">
      <c r="A22" s="175"/>
      <c r="B22" s="177"/>
      <c r="C22" s="209"/>
      <c r="D22" s="210"/>
      <c r="E22" s="126"/>
      <c r="F22" s="127"/>
      <c r="G22" s="128"/>
      <c r="H22" s="129"/>
      <c r="I22" s="130"/>
      <c r="J22" s="131"/>
      <c r="K22" s="128"/>
      <c r="L22" s="129"/>
      <c r="M22" s="128"/>
      <c r="N22" s="129"/>
      <c r="O22" s="132"/>
    </row>
    <row r="23" spans="1:15" ht="20.100000000000001" customHeight="1" x14ac:dyDescent="0.3">
      <c r="A23" s="175"/>
      <c r="B23" s="177"/>
      <c r="C23" s="209"/>
      <c r="D23" s="210"/>
      <c r="E23" s="126"/>
      <c r="F23" s="127"/>
      <c r="G23" s="128"/>
      <c r="H23" s="129"/>
      <c r="I23" s="130"/>
      <c r="J23" s="131"/>
      <c r="K23" s="128"/>
      <c r="L23" s="129"/>
      <c r="M23" s="128"/>
      <c r="N23" s="129"/>
      <c r="O23" s="132"/>
    </row>
    <row r="24" spans="1:15" ht="20.100000000000001" customHeight="1" x14ac:dyDescent="0.3">
      <c r="A24" s="175"/>
      <c r="B24" s="177"/>
      <c r="C24" s="209"/>
      <c r="D24" s="210"/>
      <c r="E24" s="126"/>
      <c r="F24" s="127"/>
      <c r="G24" s="128"/>
      <c r="H24" s="129"/>
      <c r="I24" s="130"/>
      <c r="J24" s="131"/>
      <c r="K24" s="128"/>
      <c r="L24" s="129"/>
      <c r="M24" s="128"/>
      <c r="N24" s="129"/>
      <c r="O24" s="132"/>
    </row>
    <row r="25" spans="1:15" ht="20.100000000000001" customHeight="1" x14ac:dyDescent="0.3">
      <c r="A25" s="175"/>
      <c r="B25" s="177"/>
      <c r="C25" s="209"/>
      <c r="D25" s="210"/>
      <c r="E25" s="126"/>
      <c r="F25" s="127"/>
      <c r="G25" s="128"/>
      <c r="H25" s="129"/>
      <c r="I25" s="130"/>
      <c r="J25" s="131"/>
      <c r="K25" s="128"/>
      <c r="L25" s="129"/>
      <c r="M25" s="128"/>
      <c r="N25" s="129"/>
      <c r="O25" s="132"/>
    </row>
    <row r="26" spans="1:15" ht="20.100000000000001" customHeight="1" x14ac:dyDescent="0.3">
      <c r="A26" s="175"/>
      <c r="B26" s="177"/>
      <c r="C26" s="209"/>
      <c r="D26" s="210"/>
      <c r="E26" s="126"/>
      <c r="F26" s="127"/>
      <c r="G26" s="128"/>
      <c r="H26" s="129"/>
      <c r="I26" s="130"/>
      <c r="J26" s="131"/>
      <c r="K26" s="128"/>
      <c r="L26" s="129"/>
      <c r="M26" s="128"/>
      <c r="N26" s="129"/>
      <c r="O26" s="132"/>
    </row>
    <row r="27" spans="1:15" ht="20.100000000000001" customHeight="1" x14ac:dyDescent="0.3">
      <c r="A27" s="175"/>
      <c r="B27" s="177"/>
      <c r="C27" s="209"/>
      <c r="D27" s="210"/>
      <c r="E27" s="126"/>
      <c r="F27" s="127"/>
      <c r="G27" s="128"/>
      <c r="H27" s="129"/>
      <c r="I27" s="130"/>
      <c r="J27" s="131"/>
      <c r="K27" s="128"/>
      <c r="L27" s="129"/>
      <c r="M27" s="128"/>
      <c r="N27" s="129"/>
      <c r="O27" s="132"/>
    </row>
    <row r="28" spans="1:15" ht="20.100000000000001" customHeight="1" x14ac:dyDescent="0.3">
      <c r="A28" s="175"/>
      <c r="B28" s="177"/>
      <c r="C28" s="209"/>
      <c r="D28" s="210"/>
      <c r="E28" s="126"/>
      <c r="F28" s="127"/>
      <c r="G28" s="128"/>
      <c r="H28" s="129"/>
      <c r="I28" s="130"/>
      <c r="J28" s="131"/>
      <c r="K28" s="128"/>
      <c r="L28" s="129"/>
      <c r="M28" s="128"/>
      <c r="N28" s="129"/>
      <c r="O28" s="132"/>
    </row>
    <row r="29" spans="1:15" ht="20.100000000000001" customHeight="1" x14ac:dyDescent="0.3">
      <c r="A29" s="175"/>
      <c r="B29" s="177"/>
      <c r="C29" s="209"/>
      <c r="D29" s="210"/>
      <c r="E29" s="126"/>
      <c r="F29" s="127"/>
      <c r="G29" s="128"/>
      <c r="H29" s="129"/>
      <c r="I29" s="130"/>
      <c r="J29" s="131"/>
      <c r="K29" s="128"/>
      <c r="L29" s="129"/>
      <c r="M29" s="128"/>
      <c r="N29" s="129"/>
      <c r="O29" s="132"/>
    </row>
    <row r="30" spans="1:15" ht="20.100000000000001" customHeight="1" x14ac:dyDescent="0.3">
      <c r="A30" s="175"/>
      <c r="B30" s="177"/>
      <c r="C30" s="209"/>
      <c r="D30" s="210"/>
      <c r="E30" s="126"/>
      <c r="F30" s="127"/>
      <c r="G30" s="128"/>
      <c r="H30" s="129"/>
      <c r="I30" s="130"/>
      <c r="J30" s="131"/>
      <c r="K30" s="128"/>
      <c r="L30" s="129"/>
      <c r="M30" s="128"/>
      <c r="N30" s="129"/>
      <c r="O30" s="132"/>
    </row>
    <row r="31" spans="1:15" ht="20.100000000000001" customHeight="1" x14ac:dyDescent="0.3">
      <c r="A31" s="175"/>
      <c r="B31" s="177"/>
      <c r="C31" s="209"/>
      <c r="D31" s="210"/>
      <c r="E31" s="126"/>
      <c r="F31" s="127"/>
      <c r="G31" s="128"/>
      <c r="H31" s="129"/>
      <c r="I31" s="130"/>
      <c r="J31" s="131"/>
      <c r="K31" s="128"/>
      <c r="L31" s="129"/>
      <c r="M31" s="128"/>
      <c r="N31" s="129"/>
      <c r="O31" s="132"/>
    </row>
    <row r="32" spans="1:15" ht="20.100000000000001" customHeight="1" x14ac:dyDescent="0.3">
      <c r="A32" s="175" t="s">
        <v>140</v>
      </c>
      <c r="B32" s="177"/>
      <c r="C32" s="209"/>
      <c r="D32" s="210"/>
      <c r="E32" s="126"/>
      <c r="F32" s="127"/>
      <c r="G32" s="128">
        <f>SUM(G8:G9)</f>
        <v>0</v>
      </c>
      <c r="H32" s="129">
        <f t="shared" ref="H32:L32" si="2">SUM(H8:H9)</f>
        <v>0</v>
      </c>
      <c r="I32" s="130">
        <f t="shared" si="2"/>
        <v>0</v>
      </c>
      <c r="J32" s="131">
        <f t="shared" si="2"/>
        <v>0</v>
      </c>
      <c r="K32" s="128">
        <f t="shared" si="2"/>
        <v>0</v>
      </c>
      <c r="L32" s="129">
        <f t="shared" si="2"/>
        <v>0</v>
      </c>
      <c r="M32" s="128">
        <f>G32+I32+K32</f>
        <v>0</v>
      </c>
      <c r="N32" s="129">
        <f>N10+N12+N13</f>
        <v>0</v>
      </c>
      <c r="O32" s="132"/>
    </row>
    <row r="33" spans="1:18" ht="20.100000000000001" customHeight="1" thickBot="1" x14ac:dyDescent="0.35">
      <c r="A33" s="213"/>
      <c r="B33" s="214"/>
      <c r="C33" s="200"/>
      <c r="D33" s="166"/>
      <c r="E33" s="27"/>
      <c r="F33" s="133"/>
      <c r="G33" s="134"/>
      <c r="H33" s="135"/>
      <c r="I33" s="136"/>
      <c r="J33" s="137"/>
      <c r="K33" s="134"/>
      <c r="L33" s="135"/>
      <c r="M33" s="134"/>
      <c r="N33" s="135"/>
      <c r="O33" s="79"/>
      <c r="R33" s="143"/>
    </row>
    <row r="34" spans="1:18" ht="20.100000000000001" customHeight="1" x14ac:dyDescent="0.3">
      <c r="A34" s="189" t="s">
        <v>17</v>
      </c>
      <c r="B34" s="186"/>
      <c r="C34" s="185" t="s">
        <v>23</v>
      </c>
      <c r="D34" s="186"/>
      <c r="E34" s="24" t="s">
        <v>24</v>
      </c>
      <c r="F34" s="76" t="s">
        <v>25</v>
      </c>
      <c r="G34" s="183" t="s">
        <v>26</v>
      </c>
      <c r="H34" s="184"/>
      <c r="I34" s="182" t="s">
        <v>27</v>
      </c>
      <c r="J34" s="182"/>
      <c r="K34" s="183" t="s">
        <v>28</v>
      </c>
      <c r="L34" s="184"/>
      <c r="M34" s="183" t="s">
        <v>136</v>
      </c>
      <c r="N34" s="184"/>
      <c r="O34" s="5" t="s">
        <v>4</v>
      </c>
    </row>
    <row r="35" spans="1:18" ht="20.100000000000001" customHeight="1" x14ac:dyDescent="0.3">
      <c r="A35" s="190"/>
      <c r="B35" s="188"/>
      <c r="C35" s="187"/>
      <c r="D35" s="188"/>
      <c r="E35" s="25"/>
      <c r="F35" s="77"/>
      <c r="G35" s="82" t="s">
        <v>96</v>
      </c>
      <c r="H35" s="83" t="s">
        <v>97</v>
      </c>
      <c r="I35" s="6" t="s">
        <v>96</v>
      </c>
      <c r="J35" s="77" t="s">
        <v>97</v>
      </c>
      <c r="K35" s="82" t="s">
        <v>96</v>
      </c>
      <c r="L35" s="83" t="s">
        <v>97</v>
      </c>
      <c r="M35" s="82" t="s">
        <v>96</v>
      </c>
      <c r="N35" s="83" t="s">
        <v>97</v>
      </c>
      <c r="O35" s="80"/>
    </row>
    <row r="36" spans="1:18" ht="20.100000000000001" customHeight="1" x14ac:dyDescent="0.3">
      <c r="A36" s="211" t="s">
        <v>132</v>
      </c>
      <c r="B36" s="212"/>
      <c r="C36" s="215" t="s">
        <v>129</v>
      </c>
      <c r="D36" s="216"/>
      <c r="E36" s="216"/>
      <c r="F36" s="217"/>
      <c r="G36" s="114"/>
      <c r="H36" s="115"/>
      <c r="I36" s="116"/>
      <c r="J36" s="117"/>
      <c r="K36" s="114"/>
      <c r="L36" s="115"/>
      <c r="M36" s="114"/>
      <c r="N36" s="115"/>
      <c r="O36" s="150"/>
    </row>
    <row r="37" spans="1:18" ht="20.100000000000001" customHeight="1" x14ac:dyDescent="0.3">
      <c r="A37" s="161" t="s">
        <v>115</v>
      </c>
      <c r="B37" s="179"/>
      <c r="C37" s="191"/>
      <c r="D37" s="179"/>
      <c r="E37" s="19" t="s">
        <v>40</v>
      </c>
      <c r="F37" s="112">
        <f>산출근거!H8</f>
        <v>9.6</v>
      </c>
      <c r="G37" s="90"/>
      <c r="H37" s="91"/>
      <c r="I37" s="86"/>
      <c r="J37" s="84"/>
      <c r="K37" s="90"/>
      <c r="L37" s="91"/>
      <c r="M37" s="90"/>
      <c r="N37" s="91"/>
      <c r="O37" s="87"/>
    </row>
    <row r="38" spans="1:18" ht="20.100000000000001" customHeight="1" x14ac:dyDescent="0.3">
      <c r="A38" s="161"/>
      <c r="B38" s="179"/>
      <c r="C38" s="205"/>
      <c r="D38" s="206"/>
      <c r="E38" s="19"/>
      <c r="F38" s="112"/>
      <c r="G38" s="90"/>
      <c r="H38" s="91"/>
      <c r="I38" s="86"/>
      <c r="J38" s="84"/>
      <c r="K38" s="90"/>
      <c r="L38" s="91"/>
      <c r="M38" s="90">
        <f>G38+I38+K38</f>
        <v>0</v>
      </c>
      <c r="N38" s="91">
        <f>F38*M38</f>
        <v>0</v>
      </c>
      <c r="O38" s="78"/>
    </row>
    <row r="39" spans="1:18" ht="20.100000000000001" customHeight="1" x14ac:dyDescent="0.3">
      <c r="A39" s="161"/>
      <c r="B39" s="179"/>
      <c r="C39" s="205"/>
      <c r="D39" s="206"/>
      <c r="E39" s="19"/>
      <c r="F39" s="112"/>
      <c r="G39" s="90"/>
      <c r="H39" s="91"/>
      <c r="I39" s="86"/>
      <c r="J39" s="84"/>
      <c r="K39" s="90"/>
      <c r="L39" s="91"/>
      <c r="M39" s="90">
        <f t="shared" ref="M39:M54" si="3">G39+I39+K39</f>
        <v>0</v>
      </c>
      <c r="N39" s="91">
        <f t="shared" ref="N39:N54" si="4">F39*M39</f>
        <v>0</v>
      </c>
      <c r="O39" s="78"/>
    </row>
    <row r="40" spans="1:18" ht="20.100000000000001" customHeight="1" x14ac:dyDescent="0.3">
      <c r="A40" s="180"/>
      <c r="B40" s="181"/>
      <c r="C40" s="205"/>
      <c r="D40" s="206"/>
      <c r="E40" s="19"/>
      <c r="F40" s="112"/>
      <c r="G40" s="90"/>
      <c r="H40" s="89"/>
      <c r="I40" s="86"/>
      <c r="J40" s="85"/>
      <c r="K40" s="92"/>
      <c r="L40" s="91"/>
      <c r="M40" s="90"/>
      <c r="N40" s="91"/>
      <c r="O40" s="78"/>
    </row>
    <row r="41" spans="1:18" ht="20.100000000000001" customHeight="1" x14ac:dyDescent="0.3">
      <c r="A41" s="180"/>
      <c r="B41" s="181"/>
      <c r="C41" s="205"/>
      <c r="D41" s="206"/>
      <c r="E41" s="19"/>
      <c r="F41" s="112"/>
      <c r="G41" s="90"/>
      <c r="H41" s="91"/>
      <c r="I41" s="86"/>
      <c r="J41" s="84"/>
      <c r="K41" s="90"/>
      <c r="L41" s="91"/>
      <c r="M41" s="90">
        <f t="shared" si="3"/>
        <v>0</v>
      </c>
      <c r="N41" s="91">
        <f t="shared" si="4"/>
        <v>0</v>
      </c>
      <c r="O41" s="78"/>
    </row>
    <row r="42" spans="1:18" ht="20.100000000000001" customHeight="1" x14ac:dyDescent="0.3">
      <c r="A42" s="161"/>
      <c r="B42" s="179"/>
      <c r="C42" s="205"/>
      <c r="D42" s="206"/>
      <c r="E42" s="19"/>
      <c r="F42" s="112"/>
      <c r="G42" s="90"/>
      <c r="H42" s="91"/>
      <c r="I42" s="86"/>
      <c r="J42" s="84"/>
      <c r="K42" s="90"/>
      <c r="L42" s="91"/>
      <c r="M42" s="90">
        <f t="shared" si="3"/>
        <v>0</v>
      </c>
      <c r="N42" s="91">
        <f t="shared" si="4"/>
        <v>0</v>
      </c>
      <c r="O42" s="78"/>
    </row>
    <row r="43" spans="1:18" ht="20.100000000000001" customHeight="1" x14ac:dyDescent="0.3">
      <c r="A43" s="180"/>
      <c r="B43" s="181"/>
      <c r="C43" s="205"/>
      <c r="D43" s="206"/>
      <c r="E43" s="19"/>
      <c r="F43" s="112"/>
      <c r="G43" s="90"/>
      <c r="H43" s="91"/>
      <c r="I43" s="86"/>
      <c r="J43" s="84"/>
      <c r="K43" s="90"/>
      <c r="L43" s="91"/>
      <c r="M43" s="90">
        <f t="shared" si="3"/>
        <v>0</v>
      </c>
      <c r="N43" s="91">
        <f t="shared" si="4"/>
        <v>0</v>
      </c>
      <c r="O43" s="78"/>
    </row>
    <row r="44" spans="1:18" ht="20.100000000000001" customHeight="1" x14ac:dyDescent="0.3">
      <c r="A44" s="180"/>
      <c r="B44" s="181"/>
      <c r="C44" s="191"/>
      <c r="D44" s="179"/>
      <c r="E44" s="19"/>
      <c r="F44" s="112"/>
      <c r="G44" s="90"/>
      <c r="H44" s="91"/>
      <c r="I44" s="86"/>
      <c r="J44" s="84"/>
      <c r="K44" s="90"/>
      <c r="L44" s="91"/>
      <c r="M44" s="90"/>
      <c r="N44" s="91"/>
      <c r="O44" s="78"/>
    </row>
    <row r="45" spans="1:18" ht="20.100000000000001" customHeight="1" x14ac:dyDescent="0.3">
      <c r="A45" s="175" t="s">
        <v>116</v>
      </c>
      <c r="B45" s="177"/>
      <c r="C45" s="232"/>
      <c r="D45" s="233"/>
      <c r="E45" s="153"/>
      <c r="F45" s="138"/>
      <c r="G45" s="139"/>
      <c r="H45" s="140"/>
      <c r="I45" s="141"/>
      <c r="J45" s="142">
        <f>SUM(J38:J43)</f>
        <v>0</v>
      </c>
      <c r="K45" s="139"/>
      <c r="L45" s="140"/>
      <c r="M45" s="139"/>
      <c r="N45" s="91">
        <f>SUM(N38:N43)</f>
        <v>0</v>
      </c>
      <c r="O45" s="154"/>
    </row>
    <row r="46" spans="1:18" ht="20.100000000000001" customHeight="1" x14ac:dyDescent="0.3">
      <c r="A46" s="161"/>
      <c r="B46" s="179"/>
      <c r="C46" s="205"/>
      <c r="D46" s="206"/>
      <c r="E46" s="19"/>
      <c r="F46" s="112"/>
      <c r="G46" s="90"/>
      <c r="H46" s="91"/>
      <c r="I46" s="86"/>
      <c r="J46" s="84"/>
      <c r="K46" s="90"/>
      <c r="L46" s="91"/>
      <c r="M46" s="90"/>
      <c r="N46" s="91"/>
      <c r="O46" s="78"/>
    </row>
    <row r="47" spans="1:18" ht="20.100000000000001" customHeight="1" x14ac:dyDescent="0.3">
      <c r="A47" s="161" t="s">
        <v>124</v>
      </c>
      <c r="B47" s="179"/>
      <c r="C47" s="191"/>
      <c r="D47" s="179"/>
      <c r="E47" s="19" t="s">
        <v>40</v>
      </c>
      <c r="F47" s="112">
        <f>산출근거!H8</f>
        <v>9.6</v>
      </c>
      <c r="G47" s="90"/>
      <c r="H47" s="91"/>
      <c r="I47" s="86"/>
      <c r="J47" s="84"/>
      <c r="K47" s="90"/>
      <c r="L47" s="91"/>
      <c r="M47" s="90"/>
      <c r="N47" s="91"/>
      <c r="O47" s="87"/>
    </row>
    <row r="48" spans="1:18" ht="20.100000000000001" customHeight="1" x14ac:dyDescent="0.3">
      <c r="A48" s="161"/>
      <c r="B48" s="179"/>
      <c r="C48" s="234" t="s">
        <v>130</v>
      </c>
      <c r="D48" s="235"/>
      <c r="E48" s="235"/>
      <c r="F48" s="236"/>
      <c r="G48" s="90"/>
      <c r="H48" s="91"/>
      <c r="I48" s="86"/>
      <c r="J48" s="84"/>
      <c r="K48" s="90"/>
      <c r="L48" s="91"/>
      <c r="M48" s="90"/>
      <c r="N48" s="91"/>
      <c r="O48" s="87"/>
    </row>
    <row r="49" spans="1:15" ht="20.100000000000001" customHeight="1" x14ac:dyDescent="0.3">
      <c r="A49" s="161"/>
      <c r="B49" s="179"/>
      <c r="C49" s="220"/>
      <c r="D49" s="221"/>
      <c r="E49" s="19"/>
      <c r="F49" s="111"/>
      <c r="G49" s="90"/>
      <c r="H49" s="91"/>
      <c r="I49" s="86"/>
      <c r="J49" s="84"/>
      <c r="K49" s="90"/>
      <c r="L49" s="91"/>
      <c r="M49" s="90">
        <f t="shared" si="3"/>
        <v>0</v>
      </c>
      <c r="N49" s="91">
        <f t="shared" si="4"/>
        <v>0</v>
      </c>
      <c r="O49" s="78"/>
    </row>
    <row r="50" spans="1:15" ht="20.100000000000001" customHeight="1" x14ac:dyDescent="0.3">
      <c r="A50" s="161"/>
      <c r="B50" s="179"/>
      <c r="C50" s="220"/>
      <c r="D50" s="221"/>
      <c r="E50" s="19"/>
      <c r="F50" s="111"/>
      <c r="G50" s="90"/>
      <c r="H50" s="91"/>
      <c r="I50" s="86"/>
      <c r="J50" s="84"/>
      <c r="K50" s="90"/>
      <c r="L50" s="91"/>
      <c r="M50" s="90">
        <f t="shared" si="3"/>
        <v>0</v>
      </c>
      <c r="N50" s="91">
        <f t="shared" si="4"/>
        <v>0</v>
      </c>
      <c r="O50" s="78"/>
    </row>
    <row r="51" spans="1:15" ht="20.100000000000001" customHeight="1" x14ac:dyDescent="0.3">
      <c r="A51" s="180"/>
      <c r="B51" s="181"/>
      <c r="C51" s="220"/>
      <c r="D51" s="221"/>
      <c r="E51" s="19"/>
      <c r="F51" s="111"/>
      <c r="G51" s="90"/>
      <c r="H51" s="91"/>
      <c r="I51" s="86"/>
      <c r="J51" s="84"/>
      <c r="K51" s="92"/>
      <c r="L51" s="91"/>
      <c r="M51" s="90"/>
      <c r="N51" s="91"/>
      <c r="O51" s="78"/>
    </row>
    <row r="52" spans="1:15" ht="20.100000000000001" customHeight="1" x14ac:dyDescent="0.3">
      <c r="A52" s="180"/>
      <c r="B52" s="181"/>
      <c r="C52" s="220"/>
      <c r="D52" s="221"/>
      <c r="E52" s="19"/>
      <c r="F52" s="111"/>
      <c r="G52" s="90"/>
      <c r="H52" s="91"/>
      <c r="I52" s="86"/>
      <c r="J52" s="84"/>
      <c r="K52" s="90"/>
      <c r="L52" s="91"/>
      <c r="M52" s="90">
        <f t="shared" si="3"/>
        <v>0</v>
      </c>
      <c r="N52" s="91">
        <f t="shared" si="4"/>
        <v>0</v>
      </c>
      <c r="O52" s="78"/>
    </row>
    <row r="53" spans="1:15" ht="20.100000000000001" customHeight="1" x14ac:dyDescent="0.3">
      <c r="A53" s="161"/>
      <c r="B53" s="179"/>
      <c r="C53" s="220"/>
      <c r="D53" s="221"/>
      <c r="E53" s="19"/>
      <c r="F53" s="111"/>
      <c r="G53" s="90"/>
      <c r="H53" s="91"/>
      <c r="I53" s="86"/>
      <c r="J53" s="84"/>
      <c r="K53" s="90"/>
      <c r="L53" s="91"/>
      <c r="M53" s="90">
        <f t="shared" si="3"/>
        <v>0</v>
      </c>
      <c r="N53" s="91">
        <f t="shared" si="4"/>
        <v>0</v>
      </c>
      <c r="O53" s="78"/>
    </row>
    <row r="54" spans="1:15" ht="20.100000000000001" customHeight="1" x14ac:dyDescent="0.3">
      <c r="A54" s="180"/>
      <c r="B54" s="181"/>
      <c r="C54" s="220"/>
      <c r="D54" s="221"/>
      <c r="E54" s="19"/>
      <c r="F54" s="111"/>
      <c r="G54" s="90"/>
      <c r="H54" s="91"/>
      <c r="I54" s="86"/>
      <c r="J54" s="84"/>
      <c r="K54" s="90"/>
      <c r="L54" s="91"/>
      <c r="M54" s="90">
        <f t="shared" si="3"/>
        <v>0</v>
      </c>
      <c r="N54" s="91">
        <f t="shared" si="4"/>
        <v>0</v>
      </c>
      <c r="O54" s="78"/>
    </row>
    <row r="55" spans="1:15" ht="20.100000000000001" customHeight="1" x14ac:dyDescent="0.3">
      <c r="A55" s="161"/>
      <c r="B55" s="179"/>
      <c r="C55" s="220"/>
      <c r="D55" s="221"/>
      <c r="E55" s="19"/>
      <c r="F55" s="111"/>
      <c r="G55" s="90"/>
      <c r="H55" s="91"/>
      <c r="I55" s="86"/>
      <c r="J55" s="84"/>
      <c r="K55" s="90"/>
      <c r="L55" s="91"/>
      <c r="M55" s="90"/>
      <c r="N55" s="91"/>
      <c r="O55" s="78"/>
    </row>
    <row r="56" spans="1:15" ht="20.100000000000001" customHeight="1" x14ac:dyDescent="0.3">
      <c r="A56" s="175" t="s">
        <v>116</v>
      </c>
      <c r="B56" s="177"/>
      <c r="C56" s="222"/>
      <c r="D56" s="177"/>
      <c r="E56" s="153"/>
      <c r="F56" s="155"/>
      <c r="G56" s="139"/>
      <c r="H56" s="140"/>
      <c r="I56" s="141"/>
      <c r="J56" s="142">
        <f>SUM(J49:J54)</f>
        <v>0</v>
      </c>
      <c r="K56" s="139"/>
      <c r="L56" s="140"/>
      <c r="M56" s="90"/>
      <c r="N56" s="91">
        <f>SUM(N49:N54)</f>
        <v>0</v>
      </c>
      <c r="O56" s="154"/>
    </row>
    <row r="57" spans="1:15" ht="20.100000000000001" customHeight="1" x14ac:dyDescent="0.3">
      <c r="A57" s="175"/>
      <c r="B57" s="177"/>
      <c r="C57" s="191"/>
      <c r="D57" s="179"/>
      <c r="E57" s="19"/>
      <c r="F57" s="111"/>
      <c r="G57" s="90"/>
      <c r="H57" s="91"/>
      <c r="I57" s="86"/>
      <c r="J57" s="84"/>
      <c r="K57" s="90"/>
      <c r="L57" s="91"/>
      <c r="M57" s="90"/>
      <c r="N57" s="91"/>
      <c r="O57" s="78"/>
    </row>
    <row r="58" spans="1:15" ht="20.100000000000001" customHeight="1" x14ac:dyDescent="0.3">
      <c r="A58" s="175" t="s">
        <v>117</v>
      </c>
      <c r="B58" s="177"/>
      <c r="C58" s="191"/>
      <c r="D58" s="179"/>
      <c r="E58" s="19"/>
      <c r="F58" s="111">
        <f>F37+F47</f>
        <v>19.2</v>
      </c>
      <c r="G58" s="90"/>
      <c r="H58" s="91"/>
      <c r="I58" s="86"/>
      <c r="J58" s="84">
        <f>J45+J56</f>
        <v>0</v>
      </c>
      <c r="K58" s="90"/>
      <c r="L58" s="91"/>
      <c r="M58" s="90"/>
      <c r="N58" s="91">
        <f>N56+N45</f>
        <v>0</v>
      </c>
      <c r="O58" s="78"/>
    </row>
    <row r="59" spans="1:15" ht="20.100000000000001" customHeight="1" x14ac:dyDescent="0.3">
      <c r="A59" s="230"/>
      <c r="B59" s="231"/>
      <c r="C59" s="229"/>
      <c r="D59" s="163"/>
      <c r="E59" s="17"/>
      <c r="F59" s="156"/>
      <c r="G59" s="114"/>
      <c r="H59" s="115"/>
      <c r="I59" s="116"/>
      <c r="J59" s="117"/>
      <c r="K59" s="114"/>
      <c r="L59" s="115"/>
      <c r="M59" s="114"/>
      <c r="N59" s="115"/>
      <c r="O59" s="150"/>
    </row>
    <row r="60" spans="1:15" ht="20.100000000000001" customHeight="1" x14ac:dyDescent="0.3">
      <c r="A60" s="227"/>
      <c r="B60" s="228"/>
      <c r="C60" s="225"/>
      <c r="D60" s="226"/>
      <c r="E60" s="39"/>
      <c r="F60" s="157"/>
      <c r="G60" s="119"/>
      <c r="H60" s="120"/>
      <c r="I60" s="121"/>
      <c r="J60" s="122"/>
      <c r="K60" s="119"/>
      <c r="L60" s="120"/>
      <c r="M60" s="119"/>
      <c r="N60" s="120"/>
      <c r="O60" s="158"/>
    </row>
    <row r="61" spans="1:15" ht="20.100000000000001" customHeight="1" x14ac:dyDescent="0.3">
      <c r="A61" s="211" t="s">
        <v>143</v>
      </c>
      <c r="B61" s="212"/>
      <c r="C61" s="223" t="s">
        <v>135</v>
      </c>
      <c r="D61" s="224"/>
      <c r="E61" s="17" t="s">
        <v>121</v>
      </c>
      <c r="F61" s="156">
        <v>1</v>
      </c>
      <c r="G61" s="114"/>
      <c r="H61" s="115"/>
      <c r="I61" s="116"/>
      <c r="J61" s="117"/>
      <c r="K61" s="114"/>
      <c r="L61" s="115"/>
      <c r="M61" s="114">
        <f>G61+I61+K61</f>
        <v>0</v>
      </c>
      <c r="N61" s="115">
        <f>F61*M61</f>
        <v>0</v>
      </c>
      <c r="O61" s="150"/>
    </row>
    <row r="62" spans="1:15" ht="20.100000000000001" customHeight="1" x14ac:dyDescent="0.3">
      <c r="A62" s="175"/>
      <c r="B62" s="177"/>
      <c r="C62" s="191"/>
      <c r="D62" s="179"/>
      <c r="E62" s="19"/>
      <c r="F62" s="111"/>
      <c r="G62" s="90"/>
      <c r="H62" s="91"/>
      <c r="I62" s="86"/>
      <c r="J62" s="84"/>
      <c r="K62" s="90"/>
      <c r="L62" s="84"/>
      <c r="M62" s="90"/>
      <c r="N62" s="91"/>
      <c r="O62" s="78"/>
    </row>
    <row r="63" spans="1:15" ht="20.100000000000001" customHeight="1" x14ac:dyDescent="0.3">
      <c r="A63" s="175"/>
      <c r="B63" s="177"/>
      <c r="C63" s="191"/>
      <c r="D63" s="179"/>
      <c r="E63" s="19"/>
      <c r="F63" s="111"/>
      <c r="G63" s="90"/>
      <c r="H63" s="91"/>
      <c r="I63" s="86"/>
      <c r="J63" s="84"/>
      <c r="K63" s="90"/>
      <c r="L63" s="91"/>
      <c r="M63" s="90"/>
      <c r="N63" s="91"/>
      <c r="O63" s="78"/>
    </row>
    <row r="64" spans="1:15" ht="20.100000000000001" customHeight="1" x14ac:dyDescent="0.3">
      <c r="A64" s="175"/>
      <c r="B64" s="177"/>
      <c r="C64" s="191"/>
      <c r="D64" s="179"/>
      <c r="E64" s="19"/>
      <c r="F64" s="111"/>
      <c r="G64" s="90"/>
      <c r="H64" s="91"/>
      <c r="I64" s="86"/>
      <c r="J64" s="84"/>
      <c r="K64" s="90"/>
      <c r="L64" s="91"/>
      <c r="M64" s="90"/>
      <c r="N64" s="91"/>
      <c r="O64" s="78"/>
    </row>
    <row r="65" spans="1:15" ht="20.100000000000001" customHeight="1" x14ac:dyDescent="0.3">
      <c r="A65" s="175"/>
      <c r="B65" s="177"/>
      <c r="C65" s="191"/>
      <c r="D65" s="179"/>
      <c r="E65" s="19"/>
      <c r="F65" s="111"/>
      <c r="G65" s="90"/>
      <c r="H65" s="91"/>
      <c r="I65" s="86"/>
      <c r="J65" s="84"/>
      <c r="K65" s="90"/>
      <c r="L65" s="91"/>
      <c r="M65" s="90"/>
      <c r="N65" s="91"/>
      <c r="O65" s="78"/>
    </row>
    <row r="66" spans="1:15" ht="20.100000000000001" customHeight="1" thickBot="1" x14ac:dyDescent="0.35">
      <c r="A66" s="164"/>
      <c r="B66" s="166"/>
      <c r="C66" s="200"/>
      <c r="D66" s="166"/>
      <c r="E66" s="27"/>
      <c r="F66" s="124"/>
      <c r="G66" s="101"/>
      <c r="H66" s="102"/>
      <c r="I66" s="98"/>
      <c r="J66" s="96"/>
      <c r="K66" s="101"/>
      <c r="L66" s="102"/>
      <c r="M66" s="101"/>
      <c r="N66" s="102"/>
      <c r="O66" s="79"/>
    </row>
    <row r="71" spans="1:15" x14ac:dyDescent="0.3">
      <c r="F71" s="118"/>
    </row>
  </sheetData>
  <mergeCells count="131">
    <mergeCell ref="A42:B42"/>
    <mergeCell ref="A39:B39"/>
    <mergeCell ref="A38:B38"/>
    <mergeCell ref="C65:D65"/>
    <mergeCell ref="A65:B65"/>
    <mergeCell ref="C45:D45"/>
    <mergeCell ref="C62:D62"/>
    <mergeCell ref="C63:D63"/>
    <mergeCell ref="C64:D64"/>
    <mergeCell ref="A64:B64"/>
    <mergeCell ref="A63:B63"/>
    <mergeCell ref="A62:B62"/>
    <mergeCell ref="C53:D53"/>
    <mergeCell ref="A51:B51"/>
    <mergeCell ref="C51:D51"/>
    <mergeCell ref="A52:B52"/>
    <mergeCell ref="C52:D52"/>
    <mergeCell ref="A47:B47"/>
    <mergeCell ref="C47:D47"/>
    <mergeCell ref="C49:D49"/>
    <mergeCell ref="C50:D50"/>
    <mergeCell ref="A48:B48"/>
    <mergeCell ref="C48:F48"/>
    <mergeCell ref="A53:B53"/>
    <mergeCell ref="A50:B50"/>
    <mergeCell ref="A49:B49"/>
    <mergeCell ref="I34:J34"/>
    <mergeCell ref="K34:L34"/>
    <mergeCell ref="M34:N34"/>
    <mergeCell ref="C59:D59"/>
    <mergeCell ref="A59:B59"/>
    <mergeCell ref="A7:B7"/>
    <mergeCell ref="C7:D7"/>
    <mergeCell ref="A34:B35"/>
    <mergeCell ref="C34:D35"/>
    <mergeCell ref="G34:H34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4:B24"/>
    <mergeCell ref="C24:D24"/>
    <mergeCell ref="A25:B25"/>
    <mergeCell ref="C25:D25"/>
    <mergeCell ref="A26:B26"/>
    <mergeCell ref="C26:D26"/>
    <mergeCell ref="A21:B21"/>
    <mergeCell ref="C21:D21"/>
    <mergeCell ref="A22:B22"/>
    <mergeCell ref="C22:D22"/>
    <mergeCell ref="A23:B23"/>
    <mergeCell ref="C23:D23"/>
    <mergeCell ref="A11:B11"/>
    <mergeCell ref="C11:D11"/>
    <mergeCell ref="A18:B18"/>
    <mergeCell ref="C18:D18"/>
    <mergeCell ref="A19:B19"/>
    <mergeCell ref="C19:D19"/>
    <mergeCell ref="A20:B20"/>
    <mergeCell ref="C20:D20"/>
    <mergeCell ref="A15:B15"/>
    <mergeCell ref="C15:D15"/>
    <mergeCell ref="A16:B16"/>
    <mergeCell ref="C16:D16"/>
    <mergeCell ref="A17:B17"/>
    <mergeCell ref="C17:D17"/>
    <mergeCell ref="C42:D42"/>
    <mergeCell ref="A43:B43"/>
    <mergeCell ref="C43:D43"/>
    <mergeCell ref="C44:D44"/>
    <mergeCell ref="A45:B45"/>
    <mergeCell ref="A44:B44"/>
    <mergeCell ref="C46:D46"/>
    <mergeCell ref="A46:B46"/>
    <mergeCell ref="A66:B66"/>
    <mergeCell ref="C66:D66"/>
    <mergeCell ref="A54:B54"/>
    <mergeCell ref="C54:D54"/>
    <mergeCell ref="A56:B56"/>
    <mergeCell ref="C56:D56"/>
    <mergeCell ref="A58:B58"/>
    <mergeCell ref="C58:D58"/>
    <mergeCell ref="C57:D57"/>
    <mergeCell ref="A57:B57"/>
    <mergeCell ref="C55:D55"/>
    <mergeCell ref="A55:B55"/>
    <mergeCell ref="A61:B61"/>
    <mergeCell ref="C61:D61"/>
    <mergeCell ref="C60:D60"/>
    <mergeCell ref="A60:B60"/>
    <mergeCell ref="A40:B40"/>
    <mergeCell ref="C40:D40"/>
    <mergeCell ref="A41:B41"/>
    <mergeCell ref="C41:D41"/>
    <mergeCell ref="A8:B8"/>
    <mergeCell ref="C8:D8"/>
    <mergeCell ref="C38:D38"/>
    <mergeCell ref="C39:D39"/>
    <mergeCell ref="A36:B36"/>
    <mergeCell ref="C37:D37"/>
    <mergeCell ref="A37:B37"/>
    <mergeCell ref="C33:D33"/>
    <mergeCell ref="A33:B33"/>
    <mergeCell ref="C36:F36"/>
    <mergeCell ref="A12:B12"/>
    <mergeCell ref="C12:D12"/>
    <mergeCell ref="A13:B13"/>
    <mergeCell ref="C13:D13"/>
    <mergeCell ref="A14:B14"/>
    <mergeCell ref="C14:D14"/>
    <mergeCell ref="A9:B9"/>
    <mergeCell ref="C9:D9"/>
    <mergeCell ref="A10:B10"/>
    <mergeCell ref="C10:D10"/>
    <mergeCell ref="A6:D6"/>
    <mergeCell ref="A1:O2"/>
    <mergeCell ref="A3:O3"/>
    <mergeCell ref="G4:H4"/>
    <mergeCell ref="I4:J4"/>
    <mergeCell ref="M4:N4"/>
    <mergeCell ref="K4:L4"/>
    <mergeCell ref="C4:D5"/>
    <mergeCell ref="A4:B5"/>
  </mergeCells>
  <phoneticPr fontId="2" type="noConversion"/>
  <pageMargins left="0.23622047244094491" right="0.23622047244094491" top="0.74803149606299213" bottom="0.23622047244094491" header="0.31496062992125984" footer="0"/>
  <pageSetup paperSize="9" scale="72" orientation="landscape" r:id="rId1"/>
  <rowBreaks count="1" manualBreakCount="1">
    <brk id="33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6D815-B765-4F14-8008-C03B4A010BE8}">
  <dimension ref="A1:Q31"/>
  <sheetViews>
    <sheetView view="pageBreakPreview" zoomScaleNormal="100" zoomScaleSheetLayoutView="100" workbookViewId="0">
      <selection activeCell="I40" sqref="I40"/>
    </sheetView>
  </sheetViews>
  <sheetFormatPr defaultRowHeight="16.5" x14ac:dyDescent="0.3"/>
  <cols>
    <col min="1" max="17" width="10.625" customWidth="1"/>
  </cols>
  <sheetData>
    <row r="1" spans="1:17" x14ac:dyDescent="0.3">
      <c r="A1" s="201" t="s">
        <v>94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1:17" x14ac:dyDescent="0.3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</row>
    <row r="3" spans="1:17" ht="17.25" thickBot="1" x14ac:dyDescent="0.35">
      <c r="A3" s="160" t="str">
        <f>원가계산서!A3</f>
        <v>[사업명] 여수시 도시형폐기물 종합처리시설 소각시설 SCR 촉매 구매 및 교체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247"/>
      <c r="Q3" s="247"/>
    </row>
    <row r="4" spans="1:17" x14ac:dyDescent="0.3">
      <c r="A4" s="237" t="s">
        <v>17</v>
      </c>
      <c r="B4" s="238"/>
      <c r="C4" s="239" t="s">
        <v>23</v>
      </c>
      <c r="D4" s="238"/>
      <c r="E4" s="24" t="s">
        <v>24</v>
      </c>
      <c r="F4" s="24" t="s">
        <v>25</v>
      </c>
      <c r="G4" s="239" t="s">
        <v>26</v>
      </c>
      <c r="H4" s="238"/>
      <c r="I4" s="239" t="s">
        <v>27</v>
      </c>
      <c r="J4" s="238"/>
      <c r="K4" s="239" t="s">
        <v>28</v>
      </c>
      <c r="L4" s="238"/>
      <c r="M4" s="239" t="s">
        <v>29</v>
      </c>
      <c r="N4" s="182"/>
      <c r="O4" s="239" t="s">
        <v>30</v>
      </c>
      <c r="P4" s="238"/>
      <c r="Q4" s="5" t="s">
        <v>4</v>
      </c>
    </row>
    <row r="5" spans="1:17" x14ac:dyDescent="0.3">
      <c r="A5" s="240"/>
      <c r="B5" s="241"/>
      <c r="C5" s="242"/>
      <c r="D5" s="241"/>
      <c r="E5" s="25"/>
      <c r="F5" s="25"/>
      <c r="G5" s="25" t="s">
        <v>96</v>
      </c>
      <c r="H5" s="25" t="s">
        <v>97</v>
      </c>
      <c r="I5" s="25" t="s">
        <v>96</v>
      </c>
      <c r="J5" s="25" t="s">
        <v>97</v>
      </c>
      <c r="K5" s="25" t="s">
        <v>96</v>
      </c>
      <c r="L5" s="25" t="s">
        <v>97</v>
      </c>
      <c r="M5" s="25" t="s">
        <v>96</v>
      </c>
      <c r="N5" s="25" t="s">
        <v>97</v>
      </c>
      <c r="O5" s="25" t="s">
        <v>96</v>
      </c>
      <c r="P5" s="25" t="s">
        <v>97</v>
      </c>
      <c r="Q5" s="26"/>
    </row>
    <row r="6" spans="1:17" ht="20.100000000000001" customHeight="1" x14ac:dyDescent="0.3">
      <c r="A6" s="194" t="s">
        <v>113</v>
      </c>
      <c r="B6" s="195"/>
      <c r="C6" s="196"/>
      <c r="D6" s="197"/>
      <c r="E6" s="17" t="s">
        <v>40</v>
      </c>
      <c r="F6" s="17">
        <v>1</v>
      </c>
      <c r="G6" s="30"/>
      <c r="H6" s="29"/>
      <c r="I6" s="29"/>
      <c r="J6" s="29"/>
      <c r="K6" s="29"/>
      <c r="L6" s="29"/>
      <c r="M6" s="29"/>
      <c r="N6" s="29"/>
      <c r="O6" s="29"/>
      <c r="P6" s="29"/>
      <c r="Q6" s="31" t="s">
        <v>37</v>
      </c>
    </row>
    <row r="7" spans="1:17" ht="20.100000000000001" customHeight="1" x14ac:dyDescent="0.3">
      <c r="A7" s="192" t="s">
        <v>114</v>
      </c>
      <c r="B7" s="193"/>
      <c r="C7" s="191"/>
      <c r="D7" s="179"/>
      <c r="E7" s="19" t="s">
        <v>40</v>
      </c>
      <c r="F7" s="19">
        <v>1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32" t="s">
        <v>38</v>
      </c>
    </row>
    <row r="8" spans="1:17" ht="20.100000000000001" customHeight="1" x14ac:dyDescent="0.3">
      <c r="A8" s="243"/>
      <c r="B8" s="244"/>
      <c r="C8" s="191"/>
      <c r="D8" s="179"/>
      <c r="E8" s="19"/>
      <c r="F8" s="19"/>
      <c r="G8" s="13"/>
      <c r="H8" s="13"/>
      <c r="I8" s="13"/>
      <c r="J8" s="13"/>
      <c r="K8" s="13"/>
      <c r="L8" s="13"/>
      <c r="M8" s="13"/>
      <c r="N8" s="13"/>
      <c r="O8" s="13"/>
      <c r="P8" s="13"/>
      <c r="Q8" s="20"/>
    </row>
    <row r="9" spans="1:17" ht="20.100000000000001" customHeight="1" x14ac:dyDescent="0.3">
      <c r="A9" s="243"/>
      <c r="B9" s="244"/>
      <c r="C9" s="191"/>
      <c r="D9" s="179"/>
      <c r="E9" s="19"/>
      <c r="F9" s="19"/>
      <c r="G9" s="13"/>
      <c r="H9" s="13"/>
      <c r="I9" s="13"/>
      <c r="J9" s="13"/>
      <c r="K9" s="13"/>
      <c r="L9" s="13"/>
      <c r="M9" s="13"/>
      <c r="N9" s="13"/>
      <c r="O9" s="13"/>
      <c r="P9" s="13"/>
      <c r="Q9" s="20"/>
    </row>
    <row r="10" spans="1:17" ht="20.100000000000001" customHeight="1" x14ac:dyDescent="0.3">
      <c r="A10" s="243"/>
      <c r="B10" s="244"/>
      <c r="C10" s="191"/>
      <c r="D10" s="179"/>
      <c r="E10" s="19"/>
      <c r="F10" s="19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20"/>
    </row>
    <row r="11" spans="1:17" ht="20.100000000000001" customHeight="1" x14ac:dyDescent="0.3">
      <c r="A11" s="243"/>
      <c r="B11" s="244"/>
      <c r="C11" s="191"/>
      <c r="D11" s="179"/>
      <c r="E11" s="19"/>
      <c r="F11" s="19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20"/>
    </row>
    <row r="12" spans="1:17" ht="20.100000000000001" customHeight="1" x14ac:dyDescent="0.3">
      <c r="A12" s="243"/>
      <c r="B12" s="244"/>
      <c r="C12" s="191"/>
      <c r="D12" s="179"/>
      <c r="E12" s="19"/>
      <c r="F12" s="19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20"/>
    </row>
    <row r="13" spans="1:17" ht="20.100000000000001" customHeight="1" x14ac:dyDescent="0.3">
      <c r="A13" s="161"/>
      <c r="B13" s="179"/>
      <c r="C13" s="191"/>
      <c r="D13" s="179"/>
      <c r="E13" s="19"/>
      <c r="F13" s="19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20"/>
    </row>
    <row r="14" spans="1:17" ht="20.100000000000001" customHeight="1" x14ac:dyDescent="0.3">
      <c r="A14" s="245"/>
      <c r="B14" s="246"/>
      <c r="C14" s="191"/>
      <c r="D14" s="179"/>
      <c r="E14" s="19"/>
      <c r="F14" s="19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20"/>
    </row>
    <row r="15" spans="1:17" ht="20.100000000000001" customHeight="1" x14ac:dyDescent="0.3">
      <c r="A15" s="192"/>
      <c r="B15" s="193"/>
      <c r="C15" s="191"/>
      <c r="D15" s="179"/>
      <c r="E15" s="19"/>
      <c r="F15" s="19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20"/>
    </row>
    <row r="16" spans="1:17" ht="20.100000000000001" customHeight="1" x14ac:dyDescent="0.3">
      <c r="A16" s="243"/>
      <c r="B16" s="244"/>
      <c r="C16" s="191"/>
      <c r="D16" s="179"/>
      <c r="E16" s="19"/>
      <c r="F16" s="19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20"/>
    </row>
    <row r="17" spans="1:17" ht="20.100000000000001" customHeight="1" x14ac:dyDescent="0.3">
      <c r="A17" s="161"/>
      <c r="B17" s="179"/>
      <c r="C17" s="191"/>
      <c r="D17" s="179"/>
      <c r="E17" s="19"/>
      <c r="F17" s="19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20"/>
    </row>
    <row r="18" spans="1:17" ht="20.100000000000001" customHeight="1" x14ac:dyDescent="0.3">
      <c r="A18" s="161"/>
      <c r="B18" s="179"/>
      <c r="C18" s="191"/>
      <c r="D18" s="179"/>
      <c r="E18" s="19"/>
      <c r="F18" s="19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20"/>
    </row>
    <row r="19" spans="1:17" ht="20.100000000000001" customHeight="1" x14ac:dyDescent="0.3">
      <c r="A19" s="161"/>
      <c r="B19" s="179"/>
      <c r="C19" s="191"/>
      <c r="D19" s="179"/>
      <c r="E19" s="19"/>
      <c r="F19" s="19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20"/>
    </row>
    <row r="20" spans="1:17" ht="20.100000000000001" customHeight="1" x14ac:dyDescent="0.3">
      <c r="A20" s="161"/>
      <c r="B20" s="179"/>
      <c r="C20" s="191"/>
      <c r="D20" s="179"/>
      <c r="E20" s="19"/>
      <c r="F20" s="19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20"/>
    </row>
    <row r="21" spans="1:17" ht="20.100000000000001" customHeight="1" x14ac:dyDescent="0.3">
      <c r="A21" s="161"/>
      <c r="B21" s="179"/>
      <c r="C21" s="191"/>
      <c r="D21" s="179"/>
      <c r="E21" s="19"/>
      <c r="F21" s="19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20"/>
    </row>
    <row r="22" spans="1:17" ht="20.100000000000001" customHeight="1" x14ac:dyDescent="0.3">
      <c r="A22" s="161"/>
      <c r="B22" s="179"/>
      <c r="C22" s="191"/>
      <c r="D22" s="179"/>
      <c r="E22" s="19"/>
      <c r="F22" s="19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20"/>
    </row>
    <row r="23" spans="1:17" ht="20.100000000000001" customHeight="1" x14ac:dyDescent="0.3">
      <c r="A23" s="161"/>
      <c r="B23" s="179"/>
      <c r="C23" s="191"/>
      <c r="D23" s="179"/>
      <c r="E23" s="19"/>
      <c r="F23" s="19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20"/>
    </row>
    <row r="24" spans="1:17" ht="20.100000000000001" customHeight="1" x14ac:dyDescent="0.3">
      <c r="A24" s="161"/>
      <c r="B24" s="179"/>
      <c r="C24" s="191"/>
      <c r="D24" s="179"/>
      <c r="E24" s="19"/>
      <c r="F24" s="19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20"/>
    </row>
    <row r="25" spans="1:17" ht="20.100000000000001" customHeight="1" x14ac:dyDescent="0.3">
      <c r="A25" s="161"/>
      <c r="B25" s="179"/>
      <c r="C25" s="191"/>
      <c r="D25" s="179"/>
      <c r="E25" s="19"/>
      <c r="F25" s="19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20"/>
    </row>
    <row r="26" spans="1:17" ht="20.100000000000001" customHeight="1" x14ac:dyDescent="0.3">
      <c r="A26" s="161"/>
      <c r="B26" s="179"/>
      <c r="C26" s="191"/>
      <c r="D26" s="179"/>
      <c r="E26" s="19"/>
      <c r="F26" s="19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20"/>
    </row>
    <row r="27" spans="1:17" ht="20.100000000000001" customHeight="1" x14ac:dyDescent="0.3">
      <c r="A27" s="161"/>
      <c r="B27" s="179"/>
      <c r="C27" s="191"/>
      <c r="D27" s="179"/>
      <c r="E27" s="19"/>
      <c r="F27" s="19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20"/>
    </row>
    <row r="28" spans="1:17" ht="20.100000000000001" customHeight="1" x14ac:dyDescent="0.3">
      <c r="A28" s="161"/>
      <c r="B28" s="179"/>
      <c r="C28" s="191"/>
      <c r="D28" s="179"/>
      <c r="E28" s="19"/>
      <c r="F28" s="19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20"/>
    </row>
    <row r="29" spans="1:17" ht="20.100000000000001" customHeight="1" x14ac:dyDescent="0.3">
      <c r="A29" s="161"/>
      <c r="B29" s="179"/>
      <c r="C29" s="191"/>
      <c r="D29" s="179"/>
      <c r="E29" s="19"/>
      <c r="F29" s="19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20"/>
    </row>
    <row r="30" spans="1:17" ht="20.100000000000001" customHeight="1" x14ac:dyDescent="0.3">
      <c r="A30" s="161"/>
      <c r="B30" s="179"/>
      <c r="C30" s="191"/>
      <c r="D30" s="179"/>
      <c r="E30" s="19"/>
      <c r="F30" s="19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20"/>
    </row>
    <row r="31" spans="1:17" ht="20.100000000000001" customHeight="1" thickBot="1" x14ac:dyDescent="0.35">
      <c r="A31" s="164"/>
      <c r="B31" s="166"/>
      <c r="C31" s="200"/>
      <c r="D31" s="166"/>
      <c r="E31" s="27"/>
      <c r="F31" s="27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28"/>
    </row>
  </sheetData>
  <mergeCells count="63">
    <mergeCell ref="A1:Q2"/>
    <mergeCell ref="A3:Q3"/>
    <mergeCell ref="A29:B29"/>
    <mergeCell ref="C29:D29"/>
    <mergeCell ref="A30:B30"/>
    <mergeCell ref="C30:D30"/>
    <mergeCell ref="A23:B23"/>
    <mergeCell ref="C23:D23"/>
    <mergeCell ref="A24:B24"/>
    <mergeCell ref="C24:D24"/>
    <mergeCell ref="A25:B25"/>
    <mergeCell ref="C25:D25"/>
    <mergeCell ref="A20:B20"/>
    <mergeCell ref="C20:D20"/>
    <mergeCell ref="A21:B21"/>
    <mergeCell ref="C21:D21"/>
    <mergeCell ref="A31:B31"/>
    <mergeCell ref="C31:D31"/>
    <mergeCell ref="A26:B26"/>
    <mergeCell ref="C26:D26"/>
    <mergeCell ref="A27:B27"/>
    <mergeCell ref="C27:D27"/>
    <mergeCell ref="A28:B28"/>
    <mergeCell ref="C28:D28"/>
    <mergeCell ref="A22:B22"/>
    <mergeCell ref="C22:D22"/>
    <mergeCell ref="A17:B17"/>
    <mergeCell ref="C17:D17"/>
    <mergeCell ref="A18:B18"/>
    <mergeCell ref="C18:D18"/>
    <mergeCell ref="A19:B19"/>
    <mergeCell ref="C19:D19"/>
    <mergeCell ref="A14:B14"/>
    <mergeCell ref="C14:D14"/>
    <mergeCell ref="A15:B15"/>
    <mergeCell ref="C15:D15"/>
    <mergeCell ref="A16:B16"/>
    <mergeCell ref="C16:D16"/>
    <mergeCell ref="A11:B11"/>
    <mergeCell ref="C11:D11"/>
    <mergeCell ref="A12:B12"/>
    <mergeCell ref="C12:D12"/>
    <mergeCell ref="A13:B13"/>
    <mergeCell ref="C13:D13"/>
    <mergeCell ref="A8:B8"/>
    <mergeCell ref="C8:D8"/>
    <mergeCell ref="A9:B9"/>
    <mergeCell ref="C9:D9"/>
    <mergeCell ref="A10:B10"/>
    <mergeCell ref="C10:D10"/>
    <mergeCell ref="O4:P4"/>
    <mergeCell ref="A5:B5"/>
    <mergeCell ref="C5:D5"/>
    <mergeCell ref="A6:B6"/>
    <mergeCell ref="C6:D6"/>
    <mergeCell ref="I4:J4"/>
    <mergeCell ref="K4:L4"/>
    <mergeCell ref="M4:N4"/>
    <mergeCell ref="A7:B7"/>
    <mergeCell ref="C7:D7"/>
    <mergeCell ref="A4:B4"/>
    <mergeCell ref="C4:D4"/>
    <mergeCell ref="G4:H4"/>
  </mergeCells>
  <phoneticPr fontId="2" type="noConversion"/>
  <pageMargins left="0.23622047244094491" right="0.23622047244094491" top="0.74803149606299213" bottom="0.23622047244094491" header="0.31496062992125984" footer="0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61C11-0B5F-4CCB-A829-FE142AC4F9B7}">
  <dimension ref="A1:Q31"/>
  <sheetViews>
    <sheetView view="pageBreakPreview" zoomScaleNormal="100" zoomScaleSheetLayoutView="100" workbookViewId="0">
      <selection activeCell="J15" sqref="J15"/>
    </sheetView>
  </sheetViews>
  <sheetFormatPr defaultRowHeight="16.5" x14ac:dyDescent="0.3"/>
  <cols>
    <col min="1" max="17" width="10.625" customWidth="1"/>
  </cols>
  <sheetData>
    <row r="1" spans="1:17" x14ac:dyDescent="0.3">
      <c r="A1" s="201" t="s">
        <v>93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</row>
    <row r="2" spans="1:17" x14ac:dyDescent="0.3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</row>
    <row r="3" spans="1:17" ht="17.25" thickBot="1" x14ac:dyDescent="0.35">
      <c r="A3" s="160" t="str">
        <f>원가계산서!A3</f>
        <v>[사업명] 여수시 도시형폐기물 종합처리시설 소각시설 SCR 촉매 구매 및 교체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247"/>
      <c r="Q3" s="247"/>
    </row>
    <row r="4" spans="1:17" x14ac:dyDescent="0.3">
      <c r="A4" s="189" t="s">
        <v>17</v>
      </c>
      <c r="B4" s="186"/>
      <c r="C4" s="185" t="s">
        <v>23</v>
      </c>
      <c r="D4" s="186"/>
      <c r="E4" s="250" t="s">
        <v>24</v>
      </c>
      <c r="F4" s="250" t="s">
        <v>25</v>
      </c>
      <c r="G4" s="239" t="s">
        <v>26</v>
      </c>
      <c r="H4" s="238"/>
      <c r="I4" s="239" t="s">
        <v>27</v>
      </c>
      <c r="J4" s="238"/>
      <c r="K4" s="239" t="s">
        <v>98</v>
      </c>
      <c r="L4" s="238"/>
      <c r="M4" s="239" t="s">
        <v>29</v>
      </c>
      <c r="N4" s="182"/>
      <c r="O4" s="239" t="s">
        <v>30</v>
      </c>
      <c r="P4" s="238"/>
      <c r="Q4" s="5" t="s">
        <v>4</v>
      </c>
    </row>
    <row r="5" spans="1:17" x14ac:dyDescent="0.3">
      <c r="A5" s="190"/>
      <c r="B5" s="188"/>
      <c r="C5" s="187"/>
      <c r="D5" s="188"/>
      <c r="E5" s="251"/>
      <c r="F5" s="251"/>
      <c r="G5" s="25" t="s">
        <v>96</v>
      </c>
      <c r="H5" s="25" t="s">
        <v>97</v>
      </c>
      <c r="I5" s="25" t="s">
        <v>96</v>
      </c>
      <c r="J5" s="25" t="s">
        <v>97</v>
      </c>
      <c r="K5" s="25" t="s">
        <v>96</v>
      </c>
      <c r="L5" s="25" t="s">
        <v>97</v>
      </c>
      <c r="M5" s="25" t="s">
        <v>96</v>
      </c>
      <c r="N5" s="25" t="s">
        <v>97</v>
      </c>
      <c r="O5" s="25" t="s">
        <v>96</v>
      </c>
      <c r="P5" s="25" t="s">
        <v>97</v>
      </c>
      <c r="Q5" s="26"/>
    </row>
    <row r="6" spans="1:17" ht="20.100000000000001" customHeight="1" x14ac:dyDescent="0.3">
      <c r="A6" s="194" t="s">
        <v>113</v>
      </c>
      <c r="B6" s="195"/>
      <c r="C6" s="196" t="s">
        <v>37</v>
      </c>
      <c r="D6" s="197"/>
      <c r="E6" s="17"/>
      <c r="F6" s="17"/>
      <c r="G6" s="30"/>
      <c r="H6" s="29"/>
      <c r="I6" s="29"/>
      <c r="J6" s="29"/>
      <c r="K6" s="29"/>
      <c r="L6" s="29"/>
      <c r="M6" s="29"/>
      <c r="N6" s="29"/>
      <c r="O6" s="29"/>
      <c r="P6" s="29"/>
      <c r="Q6" s="31" t="s">
        <v>119</v>
      </c>
    </row>
    <row r="7" spans="1:17" ht="20.100000000000001" customHeight="1" x14ac:dyDescent="0.3">
      <c r="A7" s="243" t="s">
        <v>31</v>
      </c>
      <c r="B7" s="244"/>
      <c r="C7" s="191"/>
      <c r="D7" s="179"/>
      <c r="E7" s="19" t="s">
        <v>39</v>
      </c>
      <c r="F7" s="19">
        <v>4.28</v>
      </c>
      <c r="G7" s="44">
        <f>C7*F7</f>
        <v>0</v>
      </c>
      <c r="H7" s="13"/>
      <c r="I7" s="36"/>
      <c r="J7" s="13"/>
      <c r="K7" s="13"/>
      <c r="L7" s="13"/>
      <c r="M7" s="44">
        <f>노임단가!E11</f>
        <v>236640</v>
      </c>
      <c r="N7" s="37">
        <f>F7*M7</f>
        <v>1012819.2000000001</v>
      </c>
      <c r="O7" s="44"/>
      <c r="P7" s="44"/>
      <c r="Q7" s="70" t="s">
        <v>118</v>
      </c>
    </row>
    <row r="8" spans="1:17" ht="20.100000000000001" customHeight="1" x14ac:dyDescent="0.3">
      <c r="A8" s="243" t="s">
        <v>32</v>
      </c>
      <c r="B8" s="244"/>
      <c r="C8" s="191"/>
      <c r="D8" s="179"/>
      <c r="E8" s="19" t="s">
        <v>39</v>
      </c>
      <c r="F8" s="19">
        <v>0.54</v>
      </c>
      <c r="G8" s="44">
        <f t="shared" ref="G8:G12" si="0">C8*F8</f>
        <v>0</v>
      </c>
      <c r="H8" s="13"/>
      <c r="I8" s="36"/>
      <c r="J8" s="13"/>
      <c r="K8" s="13"/>
      <c r="L8" s="13"/>
      <c r="M8" s="44">
        <f>노임단가!E9</f>
        <v>259128</v>
      </c>
      <c r="N8" s="37">
        <f t="shared" ref="N8:N21" si="1">F8*M8</f>
        <v>139929.12</v>
      </c>
      <c r="O8" s="44"/>
      <c r="P8" s="44"/>
      <c r="Q8" s="70" t="s">
        <v>118</v>
      </c>
    </row>
    <row r="9" spans="1:17" ht="20.100000000000001" customHeight="1" x14ac:dyDescent="0.3">
      <c r="A9" s="243" t="s">
        <v>33</v>
      </c>
      <c r="B9" s="244"/>
      <c r="C9" s="191"/>
      <c r="D9" s="179"/>
      <c r="E9" s="19" t="s">
        <v>39</v>
      </c>
      <c r="F9" s="19">
        <v>1.66</v>
      </c>
      <c r="G9" s="44">
        <f t="shared" si="0"/>
        <v>0</v>
      </c>
      <c r="H9" s="13"/>
      <c r="I9" s="36"/>
      <c r="J9" s="13"/>
      <c r="K9" s="13"/>
      <c r="L9" s="13"/>
      <c r="M9" s="44">
        <f>노임단가!E7</f>
        <v>279433</v>
      </c>
      <c r="N9" s="37">
        <f t="shared" si="1"/>
        <v>463858.77999999997</v>
      </c>
      <c r="O9" s="44"/>
      <c r="P9" s="44"/>
      <c r="Q9" s="70" t="s">
        <v>118</v>
      </c>
    </row>
    <row r="10" spans="1:17" ht="20.100000000000001" customHeight="1" x14ac:dyDescent="0.3">
      <c r="A10" s="243" t="s">
        <v>34</v>
      </c>
      <c r="B10" s="244"/>
      <c r="C10" s="191"/>
      <c r="D10" s="179"/>
      <c r="E10" s="19" t="s">
        <v>39</v>
      </c>
      <c r="F10" s="19">
        <v>2.2799999999999998</v>
      </c>
      <c r="G10" s="44">
        <f t="shared" si="0"/>
        <v>0</v>
      </c>
      <c r="H10" s="13"/>
      <c r="I10" s="36"/>
      <c r="J10" s="13"/>
      <c r="K10" s="13"/>
      <c r="L10" s="13"/>
      <c r="M10" s="44">
        <f>노임단가!E6</f>
        <v>221506</v>
      </c>
      <c r="N10" s="37">
        <f t="shared" si="1"/>
        <v>505033.67999999993</v>
      </c>
      <c r="O10" s="44"/>
      <c r="P10" s="44"/>
      <c r="Q10" s="70" t="s">
        <v>118</v>
      </c>
    </row>
    <row r="11" spans="1:17" ht="20.100000000000001" customHeight="1" x14ac:dyDescent="0.3">
      <c r="A11" s="243" t="s">
        <v>35</v>
      </c>
      <c r="B11" s="244"/>
      <c r="C11" s="191"/>
      <c r="D11" s="179"/>
      <c r="E11" s="19" t="s">
        <v>39</v>
      </c>
      <c r="F11" s="19">
        <v>3.97</v>
      </c>
      <c r="G11" s="44">
        <f t="shared" si="0"/>
        <v>0</v>
      </c>
      <c r="H11" s="13"/>
      <c r="I11" s="36"/>
      <c r="J11" s="13"/>
      <c r="K11" s="13"/>
      <c r="L11" s="13"/>
      <c r="M11" s="44">
        <f>노임단가!E10</f>
        <v>299776</v>
      </c>
      <c r="N11" s="37">
        <f t="shared" si="1"/>
        <v>1190110.72</v>
      </c>
      <c r="O11" s="44"/>
      <c r="P11" s="44"/>
      <c r="Q11" s="70" t="s">
        <v>118</v>
      </c>
    </row>
    <row r="12" spans="1:17" ht="20.100000000000001" customHeight="1" x14ac:dyDescent="0.3">
      <c r="A12" s="243" t="s">
        <v>36</v>
      </c>
      <c r="B12" s="244"/>
      <c r="C12" s="191"/>
      <c r="D12" s="179"/>
      <c r="E12" s="19" t="s">
        <v>39</v>
      </c>
      <c r="F12" s="19">
        <v>4.07</v>
      </c>
      <c r="G12" s="44">
        <f t="shared" si="0"/>
        <v>0</v>
      </c>
      <c r="H12" s="13"/>
      <c r="I12" s="36"/>
      <c r="J12" s="13"/>
      <c r="K12" s="13"/>
      <c r="L12" s="13"/>
      <c r="M12" s="44">
        <f>노임단가!E8</f>
        <v>202954</v>
      </c>
      <c r="N12" s="37">
        <f t="shared" si="1"/>
        <v>826022.78</v>
      </c>
      <c r="O12" s="44"/>
      <c r="P12" s="44"/>
      <c r="Q12" s="70" t="s">
        <v>118</v>
      </c>
    </row>
    <row r="13" spans="1:17" ht="20.100000000000001" customHeight="1" x14ac:dyDescent="0.3">
      <c r="A13" s="175" t="s">
        <v>116</v>
      </c>
      <c r="B13" s="177"/>
      <c r="C13" s="191"/>
      <c r="D13" s="179"/>
      <c r="E13" s="19"/>
      <c r="F13" s="19"/>
      <c r="G13" s="44"/>
      <c r="H13" s="13"/>
      <c r="I13" s="13"/>
      <c r="J13" s="13"/>
      <c r="K13" s="13"/>
      <c r="L13" s="13"/>
      <c r="M13" s="13"/>
      <c r="N13" s="36">
        <f>SUM(N7:N12)</f>
        <v>4137774.2800000003</v>
      </c>
      <c r="O13" s="44"/>
      <c r="P13" s="36"/>
      <c r="Q13" s="73"/>
    </row>
    <row r="14" spans="1:17" ht="20.100000000000001" customHeight="1" x14ac:dyDescent="0.3">
      <c r="A14" s="248"/>
      <c r="B14" s="224"/>
      <c r="C14" s="229"/>
      <c r="D14" s="163"/>
      <c r="E14" s="17"/>
      <c r="F14" s="17"/>
      <c r="G14" s="43"/>
      <c r="H14" s="11"/>
      <c r="I14" s="11"/>
      <c r="J14" s="11"/>
      <c r="K14" s="11"/>
      <c r="L14" s="11"/>
      <c r="M14" s="11"/>
      <c r="N14" s="11"/>
      <c r="O14" s="43"/>
      <c r="P14" s="43"/>
      <c r="Q14" s="18"/>
    </row>
    <row r="15" spans="1:17" ht="20.100000000000001" customHeight="1" x14ac:dyDescent="0.3">
      <c r="A15" s="192" t="s">
        <v>114</v>
      </c>
      <c r="B15" s="193"/>
      <c r="C15" s="191" t="s">
        <v>48</v>
      </c>
      <c r="D15" s="179"/>
      <c r="E15" s="19"/>
      <c r="F15" s="19"/>
      <c r="G15" s="44"/>
      <c r="H15" s="13"/>
      <c r="I15" s="13"/>
      <c r="J15" s="13"/>
      <c r="K15" s="13"/>
      <c r="L15" s="13"/>
      <c r="M15" s="13"/>
      <c r="N15" s="13"/>
      <c r="O15" s="44"/>
      <c r="P15" s="44"/>
      <c r="Q15" s="32" t="s">
        <v>120</v>
      </c>
    </row>
    <row r="16" spans="1:17" ht="20.100000000000001" customHeight="1" x14ac:dyDescent="0.3">
      <c r="A16" s="243" t="s">
        <v>42</v>
      </c>
      <c r="B16" s="244"/>
      <c r="C16" s="191"/>
      <c r="D16" s="179"/>
      <c r="E16" s="19" t="s">
        <v>39</v>
      </c>
      <c r="F16" s="33">
        <f>F7*0.6</f>
        <v>2.5680000000000001</v>
      </c>
      <c r="G16" s="44">
        <f>C16*F16</f>
        <v>0</v>
      </c>
      <c r="H16" s="13"/>
      <c r="I16" s="13"/>
      <c r="J16" s="13"/>
      <c r="K16" s="13"/>
      <c r="L16" s="13"/>
      <c r="M16" s="36">
        <f>노임단가!E11</f>
        <v>236640</v>
      </c>
      <c r="N16" s="37">
        <f t="shared" si="1"/>
        <v>607691.52000000002</v>
      </c>
      <c r="O16" s="44"/>
      <c r="P16" s="44"/>
      <c r="Q16" s="70" t="s">
        <v>118</v>
      </c>
    </row>
    <row r="17" spans="1:17" ht="20.100000000000001" customHeight="1" x14ac:dyDescent="0.3">
      <c r="A17" s="243" t="s">
        <v>43</v>
      </c>
      <c r="B17" s="244"/>
      <c r="C17" s="191"/>
      <c r="D17" s="179"/>
      <c r="E17" s="19" t="s">
        <v>39</v>
      </c>
      <c r="F17" s="33">
        <f t="shared" ref="F17:F21" si="2">F8*0.6</f>
        <v>0.32400000000000001</v>
      </c>
      <c r="G17" s="44">
        <f t="shared" ref="G17:G21" si="3">C17*F17</f>
        <v>0</v>
      </c>
      <c r="H17" s="13"/>
      <c r="I17" s="13"/>
      <c r="J17" s="13"/>
      <c r="K17" s="13"/>
      <c r="L17" s="13"/>
      <c r="M17" s="36">
        <f>노임단가!E9</f>
        <v>259128</v>
      </c>
      <c r="N17" s="37">
        <f t="shared" si="1"/>
        <v>83957.472000000009</v>
      </c>
      <c r="O17" s="13"/>
      <c r="P17" s="44"/>
      <c r="Q17" s="70" t="s">
        <v>118</v>
      </c>
    </row>
    <row r="18" spans="1:17" ht="20.100000000000001" customHeight="1" x14ac:dyDescent="0.3">
      <c r="A18" s="243" t="s">
        <v>44</v>
      </c>
      <c r="B18" s="244"/>
      <c r="C18" s="191"/>
      <c r="D18" s="179"/>
      <c r="E18" s="19" t="s">
        <v>39</v>
      </c>
      <c r="F18" s="33">
        <f t="shared" si="2"/>
        <v>0.99599999999999989</v>
      </c>
      <c r="G18" s="44">
        <f t="shared" si="3"/>
        <v>0</v>
      </c>
      <c r="H18" s="13"/>
      <c r="I18" s="13"/>
      <c r="J18" s="13"/>
      <c r="K18" s="13"/>
      <c r="L18" s="13"/>
      <c r="M18" s="36">
        <f>노임단가!E7</f>
        <v>279433</v>
      </c>
      <c r="N18" s="37">
        <f t="shared" si="1"/>
        <v>278315.26799999998</v>
      </c>
      <c r="O18" s="13"/>
      <c r="P18" s="44"/>
      <c r="Q18" s="70" t="s">
        <v>118</v>
      </c>
    </row>
    <row r="19" spans="1:17" ht="20.100000000000001" customHeight="1" x14ac:dyDescent="0.3">
      <c r="A19" s="243" t="s">
        <v>45</v>
      </c>
      <c r="B19" s="244"/>
      <c r="C19" s="191"/>
      <c r="D19" s="179"/>
      <c r="E19" s="19" t="s">
        <v>39</v>
      </c>
      <c r="F19" s="33">
        <f t="shared" si="2"/>
        <v>1.3679999999999999</v>
      </c>
      <c r="G19" s="44">
        <f t="shared" si="3"/>
        <v>0</v>
      </c>
      <c r="H19" s="13"/>
      <c r="I19" s="13"/>
      <c r="J19" s="13"/>
      <c r="K19" s="13"/>
      <c r="L19" s="13"/>
      <c r="M19" s="36">
        <f>노임단가!E6</f>
        <v>221506</v>
      </c>
      <c r="N19" s="37">
        <f t="shared" si="1"/>
        <v>303020.20799999998</v>
      </c>
      <c r="O19" s="13"/>
      <c r="P19" s="44"/>
      <c r="Q19" s="70" t="s">
        <v>118</v>
      </c>
    </row>
    <row r="20" spans="1:17" ht="20.100000000000001" customHeight="1" x14ac:dyDescent="0.3">
      <c r="A20" s="243" t="s">
        <v>46</v>
      </c>
      <c r="B20" s="244"/>
      <c r="C20" s="191"/>
      <c r="D20" s="179"/>
      <c r="E20" s="19" t="s">
        <v>39</v>
      </c>
      <c r="F20" s="33">
        <f t="shared" si="2"/>
        <v>2.3820000000000001</v>
      </c>
      <c r="G20" s="44">
        <f t="shared" si="3"/>
        <v>0</v>
      </c>
      <c r="H20" s="13"/>
      <c r="I20" s="13"/>
      <c r="J20" s="13"/>
      <c r="K20" s="13"/>
      <c r="L20" s="13"/>
      <c r="M20" s="36">
        <f>노임단가!E10</f>
        <v>299776</v>
      </c>
      <c r="N20" s="37">
        <f t="shared" si="1"/>
        <v>714066.43200000003</v>
      </c>
      <c r="O20" s="13"/>
      <c r="P20" s="44"/>
      <c r="Q20" s="70" t="s">
        <v>118</v>
      </c>
    </row>
    <row r="21" spans="1:17" ht="20.100000000000001" customHeight="1" x14ac:dyDescent="0.3">
      <c r="A21" s="243" t="s">
        <v>47</v>
      </c>
      <c r="B21" s="244"/>
      <c r="C21" s="191"/>
      <c r="D21" s="179"/>
      <c r="E21" s="19" t="s">
        <v>39</v>
      </c>
      <c r="F21" s="33">
        <f t="shared" si="2"/>
        <v>2.4420000000000002</v>
      </c>
      <c r="G21" s="44">
        <f t="shared" si="3"/>
        <v>0</v>
      </c>
      <c r="H21" s="13"/>
      <c r="I21" s="13"/>
      <c r="J21" s="13"/>
      <c r="K21" s="13"/>
      <c r="L21" s="13"/>
      <c r="M21" s="36">
        <f>노임단가!E8</f>
        <v>202954</v>
      </c>
      <c r="N21" s="37">
        <f t="shared" si="1"/>
        <v>495613.66800000006</v>
      </c>
      <c r="O21" s="13"/>
      <c r="P21" s="44"/>
      <c r="Q21" s="70" t="s">
        <v>118</v>
      </c>
    </row>
    <row r="22" spans="1:17" ht="20.100000000000001" customHeight="1" x14ac:dyDescent="0.3">
      <c r="A22" s="175" t="s">
        <v>117</v>
      </c>
      <c r="B22" s="177"/>
      <c r="C22" s="191"/>
      <c r="D22" s="179"/>
      <c r="E22" s="19"/>
      <c r="F22" s="19"/>
      <c r="G22" s="13"/>
      <c r="H22" s="13"/>
      <c r="I22" s="13"/>
      <c r="J22" s="13"/>
      <c r="K22" s="13"/>
      <c r="L22" s="13"/>
      <c r="M22" s="13"/>
      <c r="N22" s="36">
        <f t="shared" ref="N22" si="4">SUM(N16:N21)</f>
        <v>2482664.568</v>
      </c>
      <c r="O22" s="36"/>
      <c r="P22" s="36"/>
      <c r="Q22" s="20"/>
    </row>
    <row r="23" spans="1:17" ht="20.100000000000001" customHeight="1" x14ac:dyDescent="0.3">
      <c r="A23" s="249"/>
      <c r="B23" s="163"/>
      <c r="C23" s="229"/>
      <c r="D23" s="163"/>
      <c r="E23" s="17"/>
      <c r="F23" s="17"/>
      <c r="G23" s="11"/>
      <c r="H23" s="11"/>
      <c r="I23" s="11"/>
      <c r="J23" s="11"/>
      <c r="K23" s="11"/>
      <c r="L23" s="11"/>
      <c r="M23" s="11"/>
      <c r="N23" s="71"/>
      <c r="O23" s="11"/>
      <c r="P23" s="11"/>
      <c r="Q23" s="18"/>
    </row>
    <row r="24" spans="1:17" ht="20.100000000000001" customHeight="1" x14ac:dyDescent="0.3">
      <c r="A24" s="161"/>
      <c r="B24" s="179"/>
      <c r="C24" s="191"/>
      <c r="D24" s="179"/>
      <c r="E24" s="19"/>
      <c r="F24" s="19"/>
      <c r="G24" s="13"/>
      <c r="H24" s="13"/>
      <c r="I24" s="13"/>
      <c r="J24" s="13"/>
      <c r="K24" s="13"/>
      <c r="L24" s="13"/>
      <c r="M24" s="13"/>
      <c r="N24" s="72"/>
      <c r="O24" s="36"/>
      <c r="P24" s="13"/>
      <c r="Q24" s="20"/>
    </row>
    <row r="25" spans="1:17" ht="20.100000000000001" customHeight="1" x14ac:dyDescent="0.3">
      <c r="A25" s="161"/>
      <c r="B25" s="179"/>
      <c r="C25" s="191"/>
      <c r="D25" s="179"/>
      <c r="E25" s="19"/>
      <c r="F25" s="19"/>
      <c r="G25" s="13"/>
      <c r="H25" s="13"/>
      <c r="I25" s="13"/>
      <c r="J25" s="13"/>
      <c r="K25" s="13"/>
      <c r="L25" s="13"/>
      <c r="M25" s="13"/>
      <c r="N25" s="36"/>
      <c r="O25" s="13"/>
      <c r="P25" s="13"/>
      <c r="Q25" s="20"/>
    </row>
    <row r="26" spans="1:17" ht="20.100000000000001" customHeight="1" x14ac:dyDescent="0.3">
      <c r="A26" s="161"/>
      <c r="B26" s="179"/>
      <c r="C26" s="191"/>
      <c r="D26" s="179"/>
      <c r="E26" s="19"/>
      <c r="F26" s="19"/>
      <c r="G26" s="13"/>
      <c r="H26" s="13"/>
      <c r="I26" s="13"/>
      <c r="J26" s="13"/>
      <c r="K26" s="13"/>
      <c r="L26" s="13"/>
      <c r="M26" s="13"/>
      <c r="N26" s="37"/>
      <c r="O26" s="13"/>
      <c r="P26" s="13"/>
      <c r="Q26" s="20"/>
    </row>
    <row r="27" spans="1:17" ht="20.100000000000001" customHeight="1" x14ac:dyDescent="0.3">
      <c r="A27" s="161"/>
      <c r="B27" s="179"/>
      <c r="C27" s="191"/>
      <c r="D27" s="179"/>
      <c r="E27" s="19"/>
      <c r="F27" s="19"/>
      <c r="G27" s="13"/>
      <c r="H27" s="13"/>
      <c r="I27" s="13"/>
      <c r="J27" s="13"/>
      <c r="K27" s="68"/>
      <c r="L27" s="13"/>
      <c r="M27" s="13"/>
      <c r="N27" s="13"/>
      <c r="O27" s="13"/>
      <c r="P27" s="13"/>
      <c r="Q27" s="20"/>
    </row>
    <row r="28" spans="1:17" ht="20.100000000000001" customHeight="1" x14ac:dyDescent="0.3">
      <c r="A28" s="161"/>
      <c r="B28" s="179"/>
      <c r="C28" s="191"/>
      <c r="D28" s="179"/>
      <c r="E28" s="19"/>
      <c r="F28" s="19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20"/>
    </row>
    <row r="29" spans="1:17" ht="20.100000000000001" customHeight="1" x14ac:dyDescent="0.3">
      <c r="A29" s="161"/>
      <c r="B29" s="179"/>
      <c r="C29" s="191"/>
      <c r="D29" s="179"/>
      <c r="E29" s="19"/>
      <c r="F29" s="19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20"/>
    </row>
    <row r="30" spans="1:17" ht="20.100000000000001" customHeight="1" x14ac:dyDescent="0.3">
      <c r="A30" s="161"/>
      <c r="B30" s="179"/>
      <c r="C30" s="191"/>
      <c r="D30" s="179"/>
      <c r="E30" s="19"/>
      <c r="F30" s="19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20"/>
    </row>
    <row r="31" spans="1:17" ht="20.100000000000001" customHeight="1" thickBot="1" x14ac:dyDescent="0.35">
      <c r="A31" s="164"/>
      <c r="B31" s="166"/>
      <c r="C31" s="200"/>
      <c r="D31" s="166"/>
      <c r="E31" s="27"/>
      <c r="F31" s="27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28"/>
    </row>
  </sheetData>
  <mergeCells count="63">
    <mergeCell ref="A1:Q2"/>
    <mergeCell ref="A3:Q3"/>
    <mergeCell ref="F4:F5"/>
    <mergeCell ref="E4:E5"/>
    <mergeCell ref="C4:D5"/>
    <mergeCell ref="A4:B5"/>
    <mergeCell ref="O4:P4"/>
    <mergeCell ref="I4:J4"/>
    <mergeCell ref="K4:L4"/>
    <mergeCell ref="M4:N4"/>
    <mergeCell ref="A29:B29"/>
    <mergeCell ref="C29:D29"/>
    <mergeCell ref="A30:B30"/>
    <mergeCell ref="C30:D30"/>
    <mergeCell ref="A31:B31"/>
    <mergeCell ref="C31:D31"/>
    <mergeCell ref="A26:B26"/>
    <mergeCell ref="C26:D26"/>
    <mergeCell ref="A27:B27"/>
    <mergeCell ref="C27:D27"/>
    <mergeCell ref="A28:B28"/>
    <mergeCell ref="C28:D28"/>
    <mergeCell ref="A23:B23"/>
    <mergeCell ref="C23:D23"/>
    <mergeCell ref="A24:B24"/>
    <mergeCell ref="C24:D24"/>
    <mergeCell ref="A25:B25"/>
    <mergeCell ref="C25:D25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4:B14"/>
    <mergeCell ref="C14:D14"/>
    <mergeCell ref="A15:B15"/>
    <mergeCell ref="C15:D15"/>
    <mergeCell ref="A16:B16"/>
    <mergeCell ref="C16:D16"/>
    <mergeCell ref="A11:B11"/>
    <mergeCell ref="C11:D11"/>
    <mergeCell ref="A12:B12"/>
    <mergeCell ref="C12:D12"/>
    <mergeCell ref="A13:B13"/>
    <mergeCell ref="C13:D13"/>
    <mergeCell ref="A8:B8"/>
    <mergeCell ref="C8:D8"/>
    <mergeCell ref="A9:B9"/>
    <mergeCell ref="C9:D9"/>
    <mergeCell ref="A10:B10"/>
    <mergeCell ref="C10:D10"/>
    <mergeCell ref="A6:B6"/>
    <mergeCell ref="C6:D6"/>
    <mergeCell ref="A7:B7"/>
    <mergeCell ref="C7:D7"/>
    <mergeCell ref="G4:H4"/>
  </mergeCells>
  <phoneticPr fontId="2" type="noConversion"/>
  <pageMargins left="0.23622047244094491" right="0.23622047244094491" top="0.74803149606299213" bottom="0.23622047244094491" header="0.31496062992125984" footer="0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153C4-DD0E-4E1D-AACC-F9327818330A}">
  <dimension ref="A1:O22"/>
  <sheetViews>
    <sheetView view="pageBreakPreview" zoomScaleNormal="100" zoomScaleSheetLayoutView="100" workbookViewId="0">
      <selection activeCell="P15" sqref="P15"/>
    </sheetView>
  </sheetViews>
  <sheetFormatPr defaultRowHeight="16.5" x14ac:dyDescent="0.3"/>
  <cols>
    <col min="1" max="8" width="9.625" customWidth="1"/>
    <col min="9" max="11" width="11.625" customWidth="1"/>
    <col min="12" max="13" width="9.625" customWidth="1"/>
  </cols>
  <sheetData>
    <row r="1" spans="1:15" x14ac:dyDescent="0.3">
      <c r="A1" s="159" t="s">
        <v>131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5" x14ac:dyDescent="0.3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5" ht="17.25" thickBot="1" x14ac:dyDescent="0.35">
      <c r="A3" s="160" t="str">
        <f>원가계산서!A3</f>
        <v>[사업명] 여수시 도시형폐기물 종합처리시설 소각시설 SCR 촉매 구매 및 교체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75"/>
      <c r="O3" s="75"/>
    </row>
    <row r="4" spans="1:15" x14ac:dyDescent="0.3">
      <c r="A4" s="287" t="s">
        <v>17</v>
      </c>
      <c r="B4" s="288"/>
      <c r="C4" s="289"/>
      <c r="D4" s="277" t="s">
        <v>23</v>
      </c>
      <c r="E4" s="281"/>
      <c r="F4" s="282"/>
      <c r="G4" s="285" t="s">
        <v>24</v>
      </c>
      <c r="H4" s="285" t="s">
        <v>25</v>
      </c>
      <c r="I4" s="277" t="s">
        <v>22</v>
      </c>
      <c r="J4" s="281"/>
      <c r="K4" s="282"/>
      <c r="L4" s="277" t="s">
        <v>4</v>
      </c>
      <c r="M4" s="278"/>
    </row>
    <row r="5" spans="1:15" x14ac:dyDescent="0.3">
      <c r="A5" s="290"/>
      <c r="B5" s="291"/>
      <c r="C5" s="292"/>
      <c r="D5" s="279"/>
      <c r="E5" s="283"/>
      <c r="F5" s="284"/>
      <c r="G5" s="286"/>
      <c r="H5" s="286"/>
      <c r="I5" s="279"/>
      <c r="J5" s="283"/>
      <c r="K5" s="284"/>
      <c r="L5" s="279"/>
      <c r="M5" s="280"/>
    </row>
    <row r="6" spans="1:15" ht="24.95" customHeight="1" x14ac:dyDescent="0.3">
      <c r="A6" s="194" t="s">
        <v>107</v>
      </c>
      <c r="B6" s="257"/>
      <c r="C6" s="195"/>
      <c r="D6" s="252"/>
      <c r="E6" s="255"/>
      <c r="F6" s="256"/>
      <c r="G6" s="21"/>
      <c r="H6" s="21"/>
      <c r="I6" s="196"/>
      <c r="J6" s="254"/>
      <c r="K6" s="197"/>
      <c r="L6" s="252"/>
      <c r="M6" s="253"/>
    </row>
    <row r="7" spans="1:15" ht="24.95" customHeight="1" x14ac:dyDescent="0.3">
      <c r="A7" s="243" t="s">
        <v>110</v>
      </c>
      <c r="B7" s="261"/>
      <c r="C7" s="244"/>
      <c r="D7" s="258" t="s">
        <v>55</v>
      </c>
      <c r="E7" s="259"/>
      <c r="F7" s="260"/>
      <c r="G7" s="19" t="s">
        <v>41</v>
      </c>
      <c r="H7" s="34">
        <f>H14</f>
        <v>16</v>
      </c>
      <c r="I7" s="191" t="s">
        <v>108</v>
      </c>
      <c r="J7" s="178"/>
      <c r="K7" s="179"/>
      <c r="L7" s="191"/>
      <c r="M7" s="272"/>
    </row>
    <row r="8" spans="1:15" ht="24.95" customHeight="1" x14ac:dyDescent="0.3">
      <c r="A8" s="243" t="s">
        <v>111</v>
      </c>
      <c r="B8" s="261"/>
      <c r="C8" s="244"/>
      <c r="D8" s="258" t="s">
        <v>57</v>
      </c>
      <c r="E8" s="259"/>
      <c r="F8" s="260"/>
      <c r="G8" s="19" t="s">
        <v>40</v>
      </c>
      <c r="H8" s="69">
        <v>9.6</v>
      </c>
      <c r="I8" s="191" t="s">
        <v>56</v>
      </c>
      <c r="J8" s="178"/>
      <c r="K8" s="179"/>
      <c r="L8" s="263" t="s">
        <v>112</v>
      </c>
      <c r="M8" s="268"/>
    </row>
    <row r="9" spans="1:15" ht="24.95" customHeight="1" x14ac:dyDescent="0.3">
      <c r="A9" s="243"/>
      <c r="B9" s="261"/>
      <c r="C9" s="244"/>
      <c r="D9" s="258"/>
      <c r="E9" s="259"/>
      <c r="F9" s="260"/>
      <c r="G9" s="19"/>
      <c r="H9" s="34"/>
      <c r="I9" s="191"/>
      <c r="J9" s="178"/>
      <c r="K9" s="179"/>
      <c r="L9" s="263"/>
      <c r="M9" s="268"/>
    </row>
    <row r="10" spans="1:15" ht="24.95" customHeight="1" x14ac:dyDescent="0.3">
      <c r="A10" s="293"/>
      <c r="B10" s="294"/>
      <c r="C10" s="295"/>
      <c r="D10" s="225"/>
      <c r="E10" s="275"/>
      <c r="F10" s="226"/>
      <c r="G10" s="39"/>
      <c r="H10" s="67"/>
      <c r="I10" s="225"/>
      <c r="J10" s="275"/>
      <c r="K10" s="226"/>
      <c r="L10" s="273"/>
      <c r="M10" s="274"/>
    </row>
    <row r="11" spans="1:15" ht="24.95" customHeight="1" x14ac:dyDescent="0.3">
      <c r="A11" s="270" t="s">
        <v>99</v>
      </c>
      <c r="B11" s="271"/>
      <c r="C11" s="224"/>
      <c r="D11" s="229"/>
      <c r="E11" s="162"/>
      <c r="F11" s="163"/>
      <c r="G11" s="17"/>
      <c r="H11" s="66"/>
      <c r="I11" s="229"/>
      <c r="J11" s="162"/>
      <c r="K11" s="163"/>
      <c r="L11" s="229"/>
      <c r="M11" s="276"/>
    </row>
    <row r="12" spans="1:15" ht="24.95" customHeight="1" x14ac:dyDescent="0.3">
      <c r="A12" s="243" t="s">
        <v>49</v>
      </c>
      <c r="B12" s="261"/>
      <c r="C12" s="244"/>
      <c r="D12" s="191" t="s">
        <v>18</v>
      </c>
      <c r="E12" s="178"/>
      <c r="F12" s="179"/>
      <c r="G12" s="22"/>
      <c r="H12" s="35"/>
      <c r="I12" s="191"/>
      <c r="J12" s="178"/>
      <c r="K12" s="179"/>
      <c r="L12" s="191"/>
      <c r="M12" s="272"/>
    </row>
    <row r="13" spans="1:15" ht="24.95" customHeight="1" x14ac:dyDescent="0.3">
      <c r="A13" s="243" t="s">
        <v>50</v>
      </c>
      <c r="B13" s="261"/>
      <c r="C13" s="244"/>
      <c r="D13" s="191" t="s">
        <v>19</v>
      </c>
      <c r="E13" s="178"/>
      <c r="F13" s="179"/>
      <c r="G13" s="22"/>
      <c r="H13" s="35"/>
      <c r="I13" s="191"/>
      <c r="J13" s="178"/>
      <c r="K13" s="179"/>
      <c r="L13" s="191"/>
      <c r="M13" s="272"/>
    </row>
    <row r="14" spans="1:15" ht="24.95" customHeight="1" x14ac:dyDescent="0.3">
      <c r="A14" s="243" t="s">
        <v>51</v>
      </c>
      <c r="B14" s="261"/>
      <c r="C14" s="244"/>
      <c r="D14" s="191" t="s">
        <v>122</v>
      </c>
      <c r="E14" s="178"/>
      <c r="F14" s="179"/>
      <c r="G14" s="19" t="s">
        <v>41</v>
      </c>
      <c r="H14" s="34">
        <v>16</v>
      </c>
      <c r="I14" s="191"/>
      <c r="J14" s="178"/>
      <c r="K14" s="179"/>
      <c r="L14" s="191"/>
      <c r="M14" s="272"/>
    </row>
    <row r="15" spans="1:15" ht="24.95" customHeight="1" x14ac:dyDescent="0.3">
      <c r="A15" s="243" t="s">
        <v>100</v>
      </c>
      <c r="B15" s="261"/>
      <c r="C15" s="244"/>
      <c r="D15" s="191" t="s">
        <v>106</v>
      </c>
      <c r="E15" s="178"/>
      <c r="F15" s="179"/>
      <c r="G15" s="19"/>
      <c r="H15" s="34"/>
      <c r="I15" s="191"/>
      <c r="J15" s="178"/>
      <c r="K15" s="179"/>
      <c r="L15" s="191"/>
      <c r="M15" s="272"/>
    </row>
    <row r="16" spans="1:15" ht="24.95" customHeight="1" x14ac:dyDescent="0.3">
      <c r="A16" s="243" t="s">
        <v>102</v>
      </c>
      <c r="B16" s="261"/>
      <c r="C16" s="244"/>
      <c r="D16" s="191" t="s">
        <v>101</v>
      </c>
      <c r="E16" s="178"/>
      <c r="F16" s="179"/>
      <c r="G16" s="19" t="s">
        <v>109</v>
      </c>
      <c r="H16" s="34">
        <f>600*16</f>
        <v>9600</v>
      </c>
      <c r="I16" s="191" t="s">
        <v>56</v>
      </c>
      <c r="J16" s="178"/>
      <c r="K16" s="179"/>
      <c r="L16" s="191"/>
      <c r="M16" s="272"/>
    </row>
    <row r="17" spans="1:13" ht="24.95" customHeight="1" x14ac:dyDescent="0.3">
      <c r="A17" s="243" t="s">
        <v>103</v>
      </c>
      <c r="B17" s="261"/>
      <c r="C17" s="244"/>
      <c r="D17" s="191" t="s">
        <v>126</v>
      </c>
      <c r="E17" s="178"/>
      <c r="F17" s="179"/>
      <c r="G17" s="19" t="s">
        <v>53</v>
      </c>
      <c r="H17" s="34">
        <v>640</v>
      </c>
      <c r="I17" s="191" t="s">
        <v>52</v>
      </c>
      <c r="J17" s="178"/>
      <c r="K17" s="179"/>
      <c r="L17" s="191"/>
      <c r="M17" s="272"/>
    </row>
    <row r="18" spans="1:13" ht="24.95" customHeight="1" x14ac:dyDescent="0.3">
      <c r="A18" s="243" t="s">
        <v>104</v>
      </c>
      <c r="B18" s="261"/>
      <c r="C18" s="244"/>
      <c r="D18" s="191" t="s">
        <v>54</v>
      </c>
      <c r="E18" s="178"/>
      <c r="F18" s="179"/>
      <c r="G18" s="19" t="s">
        <v>53</v>
      </c>
      <c r="H18" s="34">
        <v>40</v>
      </c>
      <c r="I18" s="191"/>
      <c r="J18" s="178"/>
      <c r="K18" s="179"/>
      <c r="L18" s="191"/>
      <c r="M18" s="272"/>
    </row>
    <row r="19" spans="1:13" ht="24.95" customHeight="1" x14ac:dyDescent="0.3">
      <c r="A19" s="243" t="s">
        <v>105</v>
      </c>
      <c r="B19" s="261"/>
      <c r="C19" s="244"/>
      <c r="D19" s="191" t="s">
        <v>20</v>
      </c>
      <c r="E19" s="178"/>
      <c r="F19" s="179"/>
      <c r="G19" s="19" t="s">
        <v>21</v>
      </c>
      <c r="H19" s="34">
        <v>12</v>
      </c>
      <c r="I19" s="191"/>
      <c r="J19" s="178"/>
      <c r="K19" s="179"/>
      <c r="L19" s="191"/>
      <c r="M19" s="272"/>
    </row>
    <row r="20" spans="1:13" ht="24.95" customHeight="1" x14ac:dyDescent="0.3">
      <c r="A20" s="245"/>
      <c r="B20" s="262"/>
      <c r="C20" s="246"/>
      <c r="D20" s="263"/>
      <c r="E20" s="262"/>
      <c r="F20" s="246"/>
      <c r="G20" s="22"/>
      <c r="H20" s="22"/>
      <c r="I20" s="263"/>
      <c r="J20" s="262"/>
      <c r="K20" s="246"/>
      <c r="L20" s="263"/>
      <c r="M20" s="268"/>
    </row>
    <row r="21" spans="1:13" ht="24.95" customHeight="1" x14ac:dyDescent="0.3">
      <c r="A21" s="245"/>
      <c r="B21" s="262"/>
      <c r="C21" s="246"/>
      <c r="D21" s="263"/>
      <c r="E21" s="262"/>
      <c r="F21" s="246"/>
      <c r="G21" s="22"/>
      <c r="H21" s="22"/>
      <c r="I21" s="263"/>
      <c r="J21" s="262"/>
      <c r="K21" s="246"/>
      <c r="L21" s="263"/>
      <c r="M21" s="268"/>
    </row>
    <row r="22" spans="1:13" ht="24.95" customHeight="1" thickBot="1" x14ac:dyDescent="0.35">
      <c r="A22" s="264"/>
      <c r="B22" s="265"/>
      <c r="C22" s="266"/>
      <c r="D22" s="267"/>
      <c r="E22" s="265"/>
      <c r="F22" s="266"/>
      <c r="G22" s="23"/>
      <c r="H22" s="23"/>
      <c r="I22" s="267"/>
      <c r="J22" s="265"/>
      <c r="K22" s="266"/>
      <c r="L22" s="267"/>
      <c r="M22" s="269"/>
    </row>
  </sheetData>
  <mergeCells count="76">
    <mergeCell ref="I19:K19"/>
    <mergeCell ref="L12:M12"/>
    <mergeCell ref="L13:M13"/>
    <mergeCell ref="L14:M14"/>
    <mergeCell ref="L15:M15"/>
    <mergeCell ref="L17:M17"/>
    <mergeCell ref="L18:M18"/>
    <mergeCell ref="L19:M19"/>
    <mergeCell ref="I12:K12"/>
    <mergeCell ref="I13:K13"/>
    <mergeCell ref="L16:M16"/>
    <mergeCell ref="I16:K16"/>
    <mergeCell ref="I17:K17"/>
    <mergeCell ref="I18:K18"/>
    <mergeCell ref="I14:K14"/>
    <mergeCell ref="I15:K15"/>
    <mergeCell ref="A1:M2"/>
    <mergeCell ref="A3:M3"/>
    <mergeCell ref="D14:F14"/>
    <mergeCell ref="L11:M11"/>
    <mergeCell ref="I11:K11"/>
    <mergeCell ref="D11:F11"/>
    <mergeCell ref="D12:F12"/>
    <mergeCell ref="I9:K9"/>
    <mergeCell ref="L4:M5"/>
    <mergeCell ref="I4:K5"/>
    <mergeCell ref="H4:H5"/>
    <mergeCell ref="G4:G5"/>
    <mergeCell ref="D4:F5"/>
    <mergeCell ref="A4:C5"/>
    <mergeCell ref="A10:C10"/>
    <mergeCell ref="D10:F10"/>
    <mergeCell ref="A11:C11"/>
    <mergeCell ref="A12:C12"/>
    <mergeCell ref="L7:M7"/>
    <mergeCell ref="I7:K7"/>
    <mergeCell ref="L8:M8"/>
    <mergeCell ref="I8:K8"/>
    <mergeCell ref="D8:F8"/>
    <mergeCell ref="L9:M9"/>
    <mergeCell ref="L10:M10"/>
    <mergeCell ref="I10:K10"/>
    <mergeCell ref="L21:M21"/>
    <mergeCell ref="L22:M22"/>
    <mergeCell ref="L20:M20"/>
    <mergeCell ref="I21:K21"/>
    <mergeCell ref="I22:K22"/>
    <mergeCell ref="I20:K20"/>
    <mergeCell ref="A21:C21"/>
    <mergeCell ref="D21:F21"/>
    <mergeCell ref="A22:C22"/>
    <mergeCell ref="D22:F22"/>
    <mergeCell ref="A20:C20"/>
    <mergeCell ref="D20:F20"/>
    <mergeCell ref="A17:C17"/>
    <mergeCell ref="A18:C18"/>
    <mergeCell ref="A19:C19"/>
    <mergeCell ref="D19:F19"/>
    <mergeCell ref="A8:C8"/>
    <mergeCell ref="A9:C9"/>
    <mergeCell ref="D9:F9"/>
    <mergeCell ref="A15:C15"/>
    <mergeCell ref="D15:F15"/>
    <mergeCell ref="A13:C13"/>
    <mergeCell ref="D13:F13"/>
    <mergeCell ref="A14:C14"/>
    <mergeCell ref="D17:F17"/>
    <mergeCell ref="D18:F18"/>
    <mergeCell ref="D16:F16"/>
    <mergeCell ref="A16:C16"/>
    <mergeCell ref="L6:M6"/>
    <mergeCell ref="I6:K6"/>
    <mergeCell ref="D6:F6"/>
    <mergeCell ref="A6:C6"/>
    <mergeCell ref="D7:F7"/>
    <mergeCell ref="A7:C7"/>
  </mergeCells>
  <phoneticPr fontId="2" type="noConversion"/>
  <pageMargins left="0.23622047244094491" right="0.23622047244094491" top="0.74803149606299213" bottom="0.23622047244094491" header="0.31496062992125984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DD2E1-C8C5-4B19-BB7B-458F6A8220DD}">
  <dimension ref="A1:M13"/>
  <sheetViews>
    <sheetView view="pageBreakPreview" zoomScaleNormal="100" zoomScaleSheetLayoutView="100" workbookViewId="0">
      <selection activeCell="D17" sqref="D17:F17"/>
    </sheetView>
  </sheetViews>
  <sheetFormatPr defaultRowHeight="16.5" x14ac:dyDescent="0.3"/>
  <cols>
    <col min="1" max="5" width="9.625" customWidth="1"/>
    <col min="6" max="11" width="10.625" customWidth="1"/>
    <col min="12" max="13" width="9.625" customWidth="1"/>
  </cols>
  <sheetData>
    <row r="1" spans="1:13" ht="17.100000000000001" customHeight="1" x14ac:dyDescent="0.3">
      <c r="A1" s="308" t="s">
        <v>92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</row>
    <row r="2" spans="1:13" ht="17.100000000000001" customHeight="1" x14ac:dyDescent="0.3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</row>
    <row r="3" spans="1:13" ht="17.100000000000001" customHeight="1" thickBot="1" x14ac:dyDescent="0.35">
      <c r="A3" s="247"/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</row>
    <row r="4" spans="1:13" ht="17.100000000000001" customHeight="1" x14ac:dyDescent="0.3">
      <c r="A4" s="304" t="s">
        <v>3</v>
      </c>
      <c r="B4" s="185" t="s">
        <v>0</v>
      </c>
      <c r="C4" s="312"/>
      <c r="D4" s="186"/>
      <c r="E4" s="250"/>
      <c r="F4" s="185" t="s">
        <v>2</v>
      </c>
      <c r="G4" s="312"/>
      <c r="H4" s="312"/>
      <c r="I4" s="312"/>
      <c r="J4" s="312"/>
      <c r="K4" s="186"/>
      <c r="L4" s="185" t="s">
        <v>4</v>
      </c>
      <c r="M4" s="306"/>
    </row>
    <row r="5" spans="1:13" ht="17.100000000000001" customHeight="1" x14ac:dyDescent="0.3">
      <c r="A5" s="305"/>
      <c r="B5" s="187"/>
      <c r="C5" s="313"/>
      <c r="D5" s="188"/>
      <c r="E5" s="251"/>
      <c r="F5" s="187"/>
      <c r="G5" s="313"/>
      <c r="H5" s="313"/>
      <c r="I5" s="313"/>
      <c r="J5" s="313"/>
      <c r="K5" s="188"/>
      <c r="L5" s="187"/>
      <c r="M5" s="307"/>
    </row>
    <row r="6" spans="1:13" ht="39.950000000000003" customHeight="1" x14ac:dyDescent="0.3">
      <c r="A6" s="9">
        <v>1003</v>
      </c>
      <c r="B6" s="196" t="s">
        <v>5</v>
      </c>
      <c r="C6" s="254"/>
      <c r="D6" s="197"/>
      <c r="E6" s="7">
        <v>221506</v>
      </c>
      <c r="F6" s="309" t="s">
        <v>11</v>
      </c>
      <c r="G6" s="310"/>
      <c r="H6" s="310"/>
      <c r="I6" s="310"/>
      <c r="J6" s="310"/>
      <c r="K6" s="311"/>
      <c r="L6" s="196"/>
      <c r="M6" s="300"/>
    </row>
    <row r="7" spans="1:13" ht="39.950000000000003" customHeight="1" x14ac:dyDescent="0.3">
      <c r="A7" s="10">
        <v>1006</v>
      </c>
      <c r="B7" s="191" t="s">
        <v>6</v>
      </c>
      <c r="C7" s="178"/>
      <c r="D7" s="179"/>
      <c r="E7" s="8">
        <v>279433</v>
      </c>
      <c r="F7" s="301" t="s">
        <v>12</v>
      </c>
      <c r="G7" s="302"/>
      <c r="H7" s="302"/>
      <c r="I7" s="302"/>
      <c r="J7" s="302"/>
      <c r="K7" s="303"/>
      <c r="L7" s="191"/>
      <c r="M7" s="272"/>
    </row>
    <row r="8" spans="1:13" ht="39.950000000000003" customHeight="1" x14ac:dyDescent="0.3">
      <c r="A8" s="10">
        <v>1047</v>
      </c>
      <c r="B8" s="191" t="s">
        <v>7</v>
      </c>
      <c r="C8" s="178"/>
      <c r="D8" s="179"/>
      <c r="E8" s="8">
        <v>202954</v>
      </c>
      <c r="F8" s="301" t="s">
        <v>13</v>
      </c>
      <c r="G8" s="302"/>
      <c r="H8" s="302"/>
      <c r="I8" s="302"/>
      <c r="J8" s="302"/>
      <c r="K8" s="303"/>
      <c r="L8" s="191"/>
      <c r="M8" s="272"/>
    </row>
    <row r="9" spans="1:13" ht="39.950000000000003" customHeight="1" x14ac:dyDescent="0.3">
      <c r="A9" s="10">
        <v>1057</v>
      </c>
      <c r="B9" s="191" t="s">
        <v>8</v>
      </c>
      <c r="C9" s="178"/>
      <c r="D9" s="179"/>
      <c r="E9" s="8">
        <v>259128</v>
      </c>
      <c r="F9" s="301" t="s">
        <v>14</v>
      </c>
      <c r="G9" s="302"/>
      <c r="H9" s="302"/>
      <c r="I9" s="302"/>
      <c r="J9" s="302"/>
      <c r="K9" s="303"/>
      <c r="L9" s="191"/>
      <c r="M9" s="272"/>
    </row>
    <row r="10" spans="1:13" ht="39.950000000000003" customHeight="1" x14ac:dyDescent="0.3">
      <c r="A10" s="10">
        <v>1058</v>
      </c>
      <c r="B10" s="191" t="s">
        <v>9</v>
      </c>
      <c r="C10" s="178"/>
      <c r="D10" s="179"/>
      <c r="E10" s="8">
        <v>299776</v>
      </c>
      <c r="F10" s="301" t="s">
        <v>15</v>
      </c>
      <c r="G10" s="302"/>
      <c r="H10" s="302"/>
      <c r="I10" s="302"/>
      <c r="J10" s="302"/>
      <c r="K10" s="303"/>
      <c r="L10" s="191"/>
      <c r="M10" s="272"/>
    </row>
    <row r="11" spans="1:13" ht="39.950000000000003" customHeight="1" x14ac:dyDescent="0.3">
      <c r="A11" s="10">
        <v>1060</v>
      </c>
      <c r="B11" s="191" t="s">
        <v>10</v>
      </c>
      <c r="C11" s="178"/>
      <c r="D11" s="179"/>
      <c r="E11" s="8">
        <v>236640</v>
      </c>
      <c r="F11" s="301" t="s">
        <v>16</v>
      </c>
      <c r="G11" s="302"/>
      <c r="H11" s="302"/>
      <c r="I11" s="302"/>
      <c r="J11" s="302"/>
      <c r="K11" s="303"/>
      <c r="L11" s="191"/>
      <c r="M11" s="272"/>
    </row>
    <row r="12" spans="1:13" ht="39.950000000000003" customHeight="1" x14ac:dyDescent="0.3">
      <c r="A12" s="1"/>
      <c r="B12" s="191"/>
      <c r="C12" s="178"/>
      <c r="D12" s="179"/>
      <c r="E12" s="2"/>
      <c r="F12" s="258"/>
      <c r="G12" s="259"/>
      <c r="H12" s="259"/>
      <c r="I12" s="259"/>
      <c r="J12" s="259"/>
      <c r="K12" s="260"/>
      <c r="L12" s="191"/>
      <c r="M12" s="272"/>
    </row>
    <row r="13" spans="1:13" ht="39.950000000000003" customHeight="1" thickBot="1" x14ac:dyDescent="0.35">
      <c r="A13" s="3"/>
      <c r="B13" s="200"/>
      <c r="C13" s="165"/>
      <c r="D13" s="166"/>
      <c r="E13" s="4"/>
      <c r="F13" s="297"/>
      <c r="G13" s="298"/>
      <c r="H13" s="298"/>
      <c r="I13" s="298"/>
      <c r="J13" s="298"/>
      <c r="K13" s="299"/>
      <c r="L13" s="200"/>
      <c r="M13" s="296"/>
    </row>
  </sheetData>
  <mergeCells count="31">
    <mergeCell ref="A4:A5"/>
    <mergeCell ref="L4:M5"/>
    <mergeCell ref="A1:M2"/>
    <mergeCell ref="A3:M3"/>
    <mergeCell ref="B12:D12"/>
    <mergeCell ref="F12:K12"/>
    <mergeCell ref="B11:D11"/>
    <mergeCell ref="F11:K11"/>
    <mergeCell ref="B9:D9"/>
    <mergeCell ref="F9:K9"/>
    <mergeCell ref="B10:D10"/>
    <mergeCell ref="F10:K10"/>
    <mergeCell ref="F7:K7"/>
    <mergeCell ref="F6:K6"/>
    <mergeCell ref="F4:K5"/>
    <mergeCell ref="B4:D5"/>
    <mergeCell ref="E4:E5"/>
    <mergeCell ref="L13:M13"/>
    <mergeCell ref="B7:D7"/>
    <mergeCell ref="B6:D6"/>
    <mergeCell ref="B13:D13"/>
    <mergeCell ref="F13:K13"/>
    <mergeCell ref="L10:M10"/>
    <mergeCell ref="L11:M11"/>
    <mergeCell ref="L12:M12"/>
    <mergeCell ref="L7:M7"/>
    <mergeCell ref="L6:M6"/>
    <mergeCell ref="L8:M8"/>
    <mergeCell ref="L9:M9"/>
    <mergeCell ref="B8:D8"/>
    <mergeCell ref="F8:K8"/>
  </mergeCells>
  <phoneticPr fontId="2" type="noConversion"/>
  <pageMargins left="0.23622047244094491" right="0.23622047244094491" top="0.74803149606299213" bottom="0.23622047244094491" header="0.31496062992125984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0AD72-F237-4C30-84A3-5E1D48B69F7D}">
  <dimension ref="A1"/>
  <sheetViews>
    <sheetView view="pageBreakPreview" zoomScaleNormal="100" zoomScaleSheetLayoutView="100" workbookViewId="0">
      <selection activeCell="D17" sqref="D17:F17"/>
    </sheetView>
  </sheetViews>
  <sheetFormatPr defaultRowHeight="16.5" x14ac:dyDescent="0.3"/>
  <cols>
    <col min="10" max="10" width="13.125" customWidth="1"/>
    <col min="20" max="20" width="13.125" customWidth="1"/>
  </cols>
  <sheetData/>
  <phoneticPr fontId="2" type="noConversion"/>
  <pageMargins left="0.25" right="0.25" top="0.75" bottom="0.75" header="0.3" footer="0.3"/>
  <pageSetup paperSize="9" scale="91" orientation="portrait" r:id="rId1"/>
  <colBreaks count="1" manualBreakCount="1">
    <brk id="10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A0DE-2B41-4ACA-944E-F56C017BB5B4}">
  <dimension ref="A1"/>
  <sheetViews>
    <sheetView view="pageBreakPreview" zoomScaleNormal="100" zoomScaleSheetLayoutView="100" workbookViewId="0">
      <selection activeCell="D17" sqref="D17:F17"/>
    </sheetView>
  </sheetViews>
  <sheetFormatPr defaultRowHeight="16.5" x14ac:dyDescent="0.3"/>
  <cols>
    <col min="10" max="10" width="13.125" customWidth="1"/>
  </cols>
  <sheetData/>
  <phoneticPr fontId="2" type="noConversion"/>
  <pageMargins left="0.25" right="0.25" top="0.75" bottom="0.75" header="0.3" footer="0.3"/>
  <pageSetup paperSize="9" scale="91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7</vt:i4>
      </vt:variant>
    </vt:vector>
  </HeadingPairs>
  <TitlesOfParts>
    <vt:vector size="18" baseType="lpstr">
      <vt:lpstr>원가계산서</vt:lpstr>
      <vt:lpstr>내역서</vt:lpstr>
      <vt:lpstr>산출내역서</vt:lpstr>
      <vt:lpstr>일위대가목록</vt:lpstr>
      <vt:lpstr>일위대가</vt:lpstr>
      <vt:lpstr>산출근거</vt:lpstr>
      <vt:lpstr>노임단가</vt:lpstr>
      <vt:lpstr>(첨부1) 품셈 13-8-5</vt:lpstr>
      <vt:lpstr>(첨부2) 품셈 4-1-7</vt:lpstr>
      <vt:lpstr>(첨부3) 폐기물관리법 시행규칙</vt:lpstr>
      <vt:lpstr>(첨부4) 노임단가</vt:lpstr>
      <vt:lpstr>'(첨부1) 품셈 13-8-5'!Print_Area</vt:lpstr>
      <vt:lpstr>'(첨부2) 품셈 4-1-7'!Print_Area</vt:lpstr>
      <vt:lpstr>'(첨부3) 폐기물관리법 시행규칙'!Print_Area</vt:lpstr>
      <vt:lpstr>'(첨부4) 노임단가'!Print_Area</vt:lpstr>
      <vt:lpstr>노임단가!Print_Area</vt:lpstr>
      <vt:lpstr>산출내역서!Print_Area</vt:lpstr>
      <vt:lpstr>원가계산서!Print_Area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양 유주</dc:creator>
  <cp:lastModifiedBy>양 유주</cp:lastModifiedBy>
  <cp:lastPrinted>2025-08-06T02:20:38Z</cp:lastPrinted>
  <dcterms:created xsi:type="dcterms:W3CDTF">2025-07-10T23:45:59Z</dcterms:created>
  <dcterms:modified xsi:type="dcterms:W3CDTF">2025-09-08T02:38:53Z</dcterms:modified>
</cp:coreProperties>
</file>